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03C19CF-B218-4F3D-A95A-881D7344EADC}" xr6:coauthVersionLast="41" xr6:coauthVersionMax="41" xr10:uidLastSave="{00000000-0000-0000-0000-000000000000}"/>
  <bookViews>
    <workbookView xWindow="-108" yWindow="-108" windowWidth="23256" windowHeight="13176" activeTab="2" xr2:uid="{00000000-000D-0000-FFFF-FFFF00000000}"/>
  </bookViews>
  <sheets>
    <sheet name="Выбросы и пропуски" sheetId="5" r:id="rId1"/>
    <sheet name="Обработка выбросов и пропусков" sheetId="6" r:id="rId2"/>
    <sheet name="Множественная импутация" sheetId="7" r:id="rId3"/>
    <sheet name="Множ имп решено" sheetId="8" r:id="rId4"/>
  </sheets>
  <definedNames>
    <definedName name="solver_adj" localSheetId="3" hidden="1">'Множ имп решено'!$N$3:$N$8</definedName>
    <definedName name="solver_adj" localSheetId="2" hidden="1">'Множественная импутация'!$AG$3:$AG$7</definedName>
    <definedName name="solver_cvg" localSheetId="3" hidden="1">"""""""""""""""0,0001"""""""""""""""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ng" localSheetId="2" hidden="1">3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'Множ имп решено'!$N$3:$N$8</definedName>
    <definedName name="solver_lhs1" localSheetId="2" hidden="1">'Множественная импутация'!$AG$3:$AG$7</definedName>
    <definedName name="solver_lhs2" localSheetId="3" hidden="1">'Множ имп решено'!$N$3:$N$8</definedName>
    <definedName name="solver_lhs2" localSheetId="2" hidden="1">'Множественная импутация'!$AG$3:$AG$7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"""""""""""""""0,075"""""""""""""""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2</definedName>
    <definedName name="solver_num" localSheetId="2" hidden="1">2</definedName>
    <definedName name="solver_nwt" localSheetId="3" hidden="1">1</definedName>
    <definedName name="solver_nwt" localSheetId="2" hidden="1">1</definedName>
    <definedName name="solver_opt" localSheetId="3" hidden="1">'Множ имп решено'!$P$8</definedName>
    <definedName name="solver_opt" localSheetId="2" hidden="1">'Множественная импутация'!$AJ$3</definedName>
    <definedName name="solver_pre" localSheetId="3" hidden="1">"""""""""""""""0,000001"""""""""""""""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3" hidden="1">1</definedName>
    <definedName name="solver_rbv" localSheetId="2" hidden="1">1</definedName>
    <definedName name="solver_rel1" localSheetId="3" hidden="1">1</definedName>
    <definedName name="solver_rel1" localSheetId="2" hidden="1">1</definedName>
    <definedName name="solver_rel2" localSheetId="3" hidden="1">3</definedName>
    <definedName name="solver_rel2" localSheetId="2" hidden="1">3</definedName>
    <definedName name="solver_rhs1" localSheetId="3" hidden="1">'Множ имп решено'!$E$7</definedName>
    <definedName name="solver_rhs1" localSheetId="2" hidden="1">'Множественная импутация'!$Y$7</definedName>
    <definedName name="solver_rhs2" localSheetId="3" hidden="1">'Множ имп решено'!$E$6</definedName>
    <definedName name="solver_rhs2" localSheetId="2" hidden="1">'Множественная импутация'!$Y$6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23" i="7" l="1"/>
  <c r="AF85" i="7"/>
  <c r="AF84" i="7"/>
  <c r="AF83" i="7"/>
  <c r="AF82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207" i="7"/>
  <c r="AF208" i="7"/>
  <c r="AF209" i="7"/>
  <c r="AF210" i="7"/>
  <c r="AF211" i="7"/>
  <c r="AF212" i="7"/>
  <c r="AF213" i="7"/>
  <c r="AF214" i="7"/>
  <c r="AF215" i="7"/>
  <c r="AF216" i="7"/>
  <c r="AF217" i="7"/>
  <c r="AF218" i="7"/>
  <c r="AF219" i="7"/>
  <c r="AF220" i="7"/>
  <c r="AF221" i="7"/>
  <c r="AF222" i="7"/>
  <c r="AF223" i="7"/>
  <c r="AF224" i="7"/>
  <c r="AF225" i="7"/>
  <c r="AF226" i="7"/>
  <c r="AF227" i="7"/>
  <c r="AF228" i="7"/>
  <c r="AF229" i="7"/>
  <c r="AF230" i="7"/>
  <c r="AF231" i="7"/>
  <c r="AF232" i="7"/>
  <c r="AF233" i="7"/>
  <c r="AF234" i="7"/>
  <c r="AF235" i="7"/>
  <c r="AF236" i="7"/>
  <c r="AF237" i="7"/>
  <c r="AF238" i="7"/>
  <c r="AF239" i="7"/>
  <c r="AF240" i="7"/>
  <c r="AF241" i="7"/>
  <c r="AF242" i="7"/>
  <c r="AF243" i="7"/>
  <c r="AF244" i="7"/>
  <c r="AF245" i="7"/>
  <c r="AF246" i="7"/>
  <c r="AF247" i="7"/>
  <c r="AF248" i="7"/>
  <c r="AF249" i="7"/>
  <c r="AF250" i="7"/>
  <c r="AF251" i="7"/>
  <c r="AF252" i="7"/>
  <c r="AF253" i="7"/>
  <c r="AF254" i="7"/>
  <c r="AF255" i="7"/>
  <c r="AF256" i="7"/>
  <c r="AF3" i="7"/>
  <c r="AD8" i="7"/>
  <c r="AD7" i="7"/>
  <c r="AD6" i="7"/>
  <c r="AD5" i="7"/>
  <c r="AD4" i="7"/>
  <c r="Y4" i="7"/>
  <c r="Y3" i="7"/>
  <c r="AI5" i="7" l="1"/>
  <c r="AI6" i="7"/>
  <c r="AI7" i="7"/>
  <c r="AI3" i="7"/>
  <c r="AI4" i="7"/>
  <c r="Y5" i="7"/>
  <c r="Y7" i="7" s="1"/>
  <c r="Y6" i="7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3" i="6"/>
  <c r="AJ3" i="7" l="1"/>
  <c r="Z14" i="7"/>
  <c r="AA14" i="7" s="1"/>
  <c r="Z22" i="7"/>
  <c r="AA22" i="7" s="1"/>
  <c r="Z30" i="7"/>
  <c r="AA30" i="7" s="1"/>
  <c r="Z38" i="7"/>
  <c r="AA38" i="7" s="1"/>
  <c r="Z46" i="7"/>
  <c r="AA46" i="7" s="1"/>
  <c r="Z54" i="7"/>
  <c r="AA54" i="7" s="1"/>
  <c r="Z62" i="7"/>
  <c r="AA62" i="7" s="1"/>
  <c r="Z70" i="7"/>
  <c r="AA70" i="7" s="1"/>
  <c r="Z78" i="7"/>
  <c r="AA78" i="7" s="1"/>
  <c r="Z86" i="7"/>
  <c r="AA86" i="7" s="1"/>
  <c r="Z94" i="7"/>
  <c r="AA94" i="7" s="1"/>
  <c r="Z102" i="7"/>
  <c r="AA102" i="7" s="1"/>
  <c r="Z110" i="7"/>
  <c r="AA110" i="7" s="1"/>
  <c r="Z118" i="7"/>
  <c r="AA118" i="7" s="1"/>
  <c r="Z126" i="7"/>
  <c r="AA126" i="7" s="1"/>
  <c r="Z134" i="7"/>
  <c r="AA134" i="7" s="1"/>
  <c r="Z142" i="7"/>
  <c r="AA142" i="7" s="1"/>
  <c r="Z150" i="7"/>
  <c r="AA150" i="7" s="1"/>
  <c r="Z158" i="7"/>
  <c r="AA158" i="7" s="1"/>
  <c r="Z166" i="7"/>
  <c r="AA166" i="7" s="1"/>
  <c r="Z174" i="7"/>
  <c r="AA174" i="7" s="1"/>
  <c r="Z182" i="7"/>
  <c r="AA182" i="7" s="1"/>
  <c r="Z190" i="7"/>
  <c r="AA190" i="7" s="1"/>
  <c r="Z198" i="7"/>
  <c r="AA198" i="7" s="1"/>
  <c r="Z15" i="7"/>
  <c r="AA15" i="7" s="1"/>
  <c r="Z23" i="7"/>
  <c r="AA23" i="7" s="1"/>
  <c r="Z31" i="7"/>
  <c r="AA31" i="7" s="1"/>
  <c r="Z39" i="7"/>
  <c r="AA39" i="7" s="1"/>
  <c r="Z47" i="7"/>
  <c r="AA47" i="7" s="1"/>
  <c r="Z55" i="7"/>
  <c r="AA55" i="7" s="1"/>
  <c r="Z63" i="7"/>
  <c r="AA63" i="7" s="1"/>
  <c r="Z71" i="7"/>
  <c r="AA71" i="7" s="1"/>
  <c r="Z79" i="7"/>
  <c r="AA79" i="7" s="1"/>
  <c r="Z87" i="7"/>
  <c r="AA87" i="7" s="1"/>
  <c r="Z95" i="7"/>
  <c r="AA95" i="7" s="1"/>
  <c r="Z103" i="7"/>
  <c r="AA103" i="7" s="1"/>
  <c r="Z16" i="7"/>
  <c r="AA16" i="7" s="1"/>
  <c r="Z24" i="7"/>
  <c r="AA24" i="7" s="1"/>
  <c r="Z32" i="7"/>
  <c r="AA32" i="7" s="1"/>
  <c r="Z40" i="7"/>
  <c r="AA40" i="7" s="1"/>
  <c r="Z48" i="7"/>
  <c r="AA48" i="7" s="1"/>
  <c r="Z56" i="7"/>
  <c r="AA56" i="7" s="1"/>
  <c r="Z64" i="7"/>
  <c r="AA64" i="7" s="1"/>
  <c r="Z72" i="7"/>
  <c r="AA72" i="7" s="1"/>
  <c r="Z80" i="7"/>
  <c r="AA80" i="7" s="1"/>
  <c r="Z88" i="7"/>
  <c r="AA88" i="7" s="1"/>
  <c r="Z96" i="7"/>
  <c r="AA96" i="7" s="1"/>
  <c r="Z104" i="7"/>
  <c r="AA104" i="7" s="1"/>
  <c r="Z112" i="7"/>
  <c r="AA112" i="7" s="1"/>
  <c r="Z120" i="7"/>
  <c r="AA120" i="7" s="1"/>
  <c r="Z128" i="7"/>
  <c r="AA128" i="7" s="1"/>
  <c r="Z136" i="7"/>
  <c r="AA136" i="7" s="1"/>
  <c r="Z144" i="7"/>
  <c r="AA144" i="7" s="1"/>
  <c r="Z152" i="7"/>
  <c r="AA152" i="7" s="1"/>
  <c r="Z160" i="7"/>
  <c r="AA160" i="7" s="1"/>
  <c r="Z168" i="7"/>
  <c r="AA168" i="7" s="1"/>
  <c r="Z176" i="7"/>
  <c r="AA176" i="7" s="1"/>
  <c r="Z184" i="7"/>
  <c r="AA184" i="7" s="1"/>
  <c r="Z192" i="7"/>
  <c r="AA192" i="7" s="1"/>
  <c r="Z200" i="7"/>
  <c r="AA200" i="7" s="1"/>
  <c r="Z208" i="7"/>
  <c r="AA208" i="7" s="1"/>
  <c r="Z216" i="7"/>
  <c r="AA216" i="7" s="1"/>
  <c r="Z224" i="7"/>
  <c r="AA224" i="7" s="1"/>
  <c r="Z232" i="7"/>
  <c r="AA232" i="7" s="1"/>
  <c r="Z240" i="7"/>
  <c r="AA240" i="7" s="1"/>
  <c r="Z248" i="7"/>
  <c r="AA248" i="7" s="1"/>
  <c r="Z256" i="7"/>
  <c r="AA256" i="7" s="1"/>
  <c r="Z11" i="7"/>
  <c r="AA11" i="7" s="1"/>
  <c r="Z241" i="7"/>
  <c r="AA241" i="7" s="1"/>
  <c r="Z4" i="7"/>
  <c r="AA4" i="7" s="1"/>
  <c r="Z50" i="7"/>
  <c r="AA50" i="7" s="1"/>
  <c r="Z74" i="7"/>
  <c r="AA74" i="7" s="1"/>
  <c r="Z98" i="7"/>
  <c r="AA98" i="7" s="1"/>
  <c r="Z122" i="7"/>
  <c r="AA122" i="7" s="1"/>
  <c r="Z146" i="7"/>
  <c r="AA146" i="7" s="1"/>
  <c r="Z170" i="7"/>
  <c r="AA170" i="7" s="1"/>
  <c r="Z194" i="7"/>
  <c r="AA194" i="7" s="1"/>
  <c r="Z218" i="7"/>
  <c r="AA218" i="7" s="1"/>
  <c r="Z242" i="7"/>
  <c r="AA242" i="7" s="1"/>
  <c r="Z3" i="7"/>
  <c r="AA3" i="7" s="1"/>
  <c r="Z17" i="7"/>
  <c r="AA17" i="7" s="1"/>
  <c r="Z25" i="7"/>
  <c r="AA25" i="7" s="1"/>
  <c r="Z33" i="7"/>
  <c r="AA33" i="7" s="1"/>
  <c r="Z41" i="7"/>
  <c r="AA41" i="7" s="1"/>
  <c r="Z49" i="7"/>
  <c r="AA49" i="7" s="1"/>
  <c r="Z57" i="7"/>
  <c r="AA57" i="7" s="1"/>
  <c r="Z65" i="7"/>
  <c r="AA65" i="7" s="1"/>
  <c r="Z73" i="7"/>
  <c r="AA73" i="7" s="1"/>
  <c r="Z81" i="7"/>
  <c r="AA81" i="7" s="1"/>
  <c r="Z89" i="7"/>
  <c r="AA89" i="7" s="1"/>
  <c r="Z97" i="7"/>
  <c r="AA97" i="7" s="1"/>
  <c r="Z105" i="7"/>
  <c r="AA105" i="7" s="1"/>
  <c r="Z113" i="7"/>
  <c r="AA113" i="7" s="1"/>
  <c r="Z121" i="7"/>
  <c r="AA121" i="7" s="1"/>
  <c r="Z129" i="7"/>
  <c r="AA129" i="7" s="1"/>
  <c r="Z137" i="7"/>
  <c r="AA137" i="7" s="1"/>
  <c r="Z145" i="7"/>
  <c r="AA145" i="7" s="1"/>
  <c r="Z153" i="7"/>
  <c r="AA153" i="7" s="1"/>
  <c r="Z161" i="7"/>
  <c r="AA161" i="7" s="1"/>
  <c r="Z169" i="7"/>
  <c r="AA169" i="7" s="1"/>
  <c r="Z177" i="7"/>
  <c r="AA177" i="7" s="1"/>
  <c r="Z185" i="7"/>
  <c r="AA185" i="7" s="1"/>
  <c r="Z193" i="7"/>
  <c r="AA193" i="7" s="1"/>
  <c r="Z201" i="7"/>
  <c r="AA201" i="7" s="1"/>
  <c r="Z209" i="7"/>
  <c r="AA209" i="7" s="1"/>
  <c r="Z217" i="7"/>
  <c r="AA217" i="7" s="1"/>
  <c r="Z225" i="7"/>
  <c r="AA225" i="7" s="1"/>
  <c r="Z233" i="7"/>
  <c r="AA233" i="7" s="1"/>
  <c r="Z249" i="7"/>
  <c r="AA249" i="7" s="1"/>
  <c r="Z12" i="7"/>
  <c r="AA12" i="7" s="1"/>
  <c r="Z18" i="7"/>
  <c r="AA18" i="7" s="1"/>
  <c r="Z58" i="7"/>
  <c r="AA58" i="7" s="1"/>
  <c r="Z82" i="7"/>
  <c r="AA82" i="7" s="1"/>
  <c r="Z106" i="7"/>
  <c r="AA106" i="7" s="1"/>
  <c r="Z130" i="7"/>
  <c r="AA130" i="7" s="1"/>
  <c r="Z154" i="7"/>
  <c r="AA154" i="7" s="1"/>
  <c r="Z178" i="7"/>
  <c r="AA178" i="7" s="1"/>
  <c r="Z202" i="7"/>
  <c r="AA202" i="7" s="1"/>
  <c r="Z226" i="7"/>
  <c r="AA226" i="7" s="1"/>
  <c r="Z250" i="7"/>
  <c r="AA250" i="7" s="1"/>
  <c r="Z26" i="7"/>
  <c r="AA26" i="7" s="1"/>
  <c r="Z34" i="7"/>
  <c r="AA34" i="7" s="1"/>
  <c r="Z42" i="7"/>
  <c r="AA42" i="7" s="1"/>
  <c r="Z66" i="7"/>
  <c r="AA66" i="7" s="1"/>
  <c r="Z90" i="7"/>
  <c r="AA90" i="7" s="1"/>
  <c r="Z114" i="7"/>
  <c r="AA114" i="7" s="1"/>
  <c r="Z138" i="7"/>
  <c r="AA138" i="7" s="1"/>
  <c r="Z162" i="7"/>
  <c r="AA162" i="7" s="1"/>
  <c r="Z186" i="7"/>
  <c r="AA186" i="7" s="1"/>
  <c r="Z210" i="7"/>
  <c r="AA210" i="7" s="1"/>
  <c r="Z234" i="7"/>
  <c r="AA234" i="7" s="1"/>
  <c r="Z5" i="7"/>
  <c r="AA5" i="7" s="1"/>
  <c r="Z19" i="7"/>
  <c r="AA19" i="7" s="1"/>
  <c r="Z27" i="7"/>
  <c r="AA27" i="7" s="1"/>
  <c r="Z35" i="7"/>
  <c r="AA35" i="7" s="1"/>
  <c r="Z43" i="7"/>
  <c r="AA43" i="7" s="1"/>
  <c r="Z51" i="7"/>
  <c r="AA51" i="7" s="1"/>
  <c r="Z59" i="7"/>
  <c r="AA59" i="7" s="1"/>
  <c r="Z75" i="7"/>
  <c r="AA75" i="7" s="1"/>
  <c r="Z91" i="7"/>
  <c r="AA91" i="7" s="1"/>
  <c r="Z20" i="7"/>
  <c r="AA20" i="7" s="1"/>
  <c r="Z28" i="7"/>
  <c r="AA28" i="7" s="1"/>
  <c r="Z36" i="7"/>
  <c r="AA36" i="7" s="1"/>
  <c r="Z44" i="7"/>
  <c r="AA44" i="7" s="1"/>
  <c r="Z52" i="7"/>
  <c r="AA52" i="7" s="1"/>
  <c r="Z60" i="7"/>
  <c r="AA60" i="7" s="1"/>
  <c r="Z68" i="7"/>
  <c r="AA68" i="7" s="1"/>
  <c r="Z76" i="7"/>
  <c r="AA76" i="7" s="1"/>
  <c r="Z84" i="7"/>
  <c r="AA84" i="7" s="1"/>
  <c r="Z92" i="7"/>
  <c r="AA92" i="7" s="1"/>
  <c r="Z100" i="7"/>
  <c r="AA100" i="7" s="1"/>
  <c r="Z108" i="7"/>
  <c r="AA108" i="7" s="1"/>
  <c r="Z116" i="7"/>
  <c r="AA116" i="7" s="1"/>
  <c r="Z124" i="7"/>
  <c r="AA124" i="7" s="1"/>
  <c r="Z132" i="7"/>
  <c r="AA132" i="7" s="1"/>
  <c r="Z140" i="7"/>
  <c r="AA140" i="7" s="1"/>
  <c r="Z148" i="7"/>
  <c r="AA148" i="7" s="1"/>
  <c r="Z156" i="7"/>
  <c r="AA156" i="7" s="1"/>
  <c r="Z164" i="7"/>
  <c r="AA164" i="7" s="1"/>
  <c r="Z172" i="7"/>
  <c r="AA172" i="7" s="1"/>
  <c r="Z180" i="7"/>
  <c r="AA180" i="7" s="1"/>
  <c r="Z188" i="7"/>
  <c r="AA188" i="7" s="1"/>
  <c r="Z196" i="7"/>
  <c r="AA196" i="7" s="1"/>
  <c r="Z204" i="7"/>
  <c r="AA204" i="7" s="1"/>
  <c r="Z212" i="7"/>
  <c r="AA212" i="7" s="1"/>
  <c r="Z220" i="7"/>
  <c r="AA220" i="7" s="1"/>
  <c r="Z228" i="7"/>
  <c r="AA228" i="7" s="1"/>
  <c r="Z236" i="7"/>
  <c r="AA236" i="7" s="1"/>
  <c r="Z244" i="7"/>
  <c r="AA244" i="7" s="1"/>
  <c r="Z252" i="7"/>
  <c r="AA252" i="7" s="1"/>
  <c r="Z7" i="7"/>
  <c r="AA7" i="7" s="1"/>
  <c r="Z61" i="7"/>
  <c r="AA61" i="7" s="1"/>
  <c r="Z101" i="7"/>
  <c r="AA101" i="7" s="1"/>
  <c r="Z125" i="7"/>
  <c r="AA125" i="7" s="1"/>
  <c r="Z147" i="7"/>
  <c r="AA147" i="7" s="1"/>
  <c r="Z167" i="7"/>
  <c r="AA167" i="7" s="1"/>
  <c r="Z189" i="7"/>
  <c r="AA189" i="7" s="1"/>
  <c r="Z207" i="7"/>
  <c r="AA207" i="7" s="1"/>
  <c r="Z223" i="7"/>
  <c r="AA223" i="7" s="1"/>
  <c r="Z239" i="7"/>
  <c r="AA239" i="7" s="1"/>
  <c r="Z255" i="7"/>
  <c r="AA255" i="7" s="1"/>
  <c r="Z67" i="7"/>
  <c r="AA67" i="7" s="1"/>
  <c r="Z107" i="7"/>
  <c r="AA107" i="7" s="1"/>
  <c r="Z127" i="7"/>
  <c r="AA127" i="7" s="1"/>
  <c r="Z149" i="7"/>
  <c r="AA149" i="7" s="1"/>
  <c r="Z171" i="7"/>
  <c r="AA171" i="7" s="1"/>
  <c r="Z191" i="7"/>
  <c r="AA191" i="7" s="1"/>
  <c r="Z211" i="7"/>
  <c r="AA211" i="7" s="1"/>
  <c r="Z227" i="7"/>
  <c r="AA227" i="7" s="1"/>
  <c r="Z243" i="7"/>
  <c r="AA243" i="7" s="1"/>
  <c r="Z6" i="7"/>
  <c r="AA6" i="7" s="1"/>
  <c r="Z13" i="7"/>
  <c r="AA13" i="7" s="1"/>
  <c r="Z69" i="7"/>
  <c r="AA69" i="7" s="1"/>
  <c r="Z109" i="7"/>
  <c r="AA109" i="7" s="1"/>
  <c r="Z131" i="7"/>
  <c r="AA131" i="7" s="1"/>
  <c r="Z151" i="7"/>
  <c r="AA151" i="7" s="1"/>
  <c r="Z173" i="7"/>
  <c r="AA173" i="7" s="1"/>
  <c r="Z195" i="7"/>
  <c r="AA195" i="7" s="1"/>
  <c r="Z213" i="7"/>
  <c r="AA213" i="7" s="1"/>
  <c r="Z229" i="7"/>
  <c r="AA229" i="7" s="1"/>
  <c r="Z245" i="7"/>
  <c r="AA245" i="7" s="1"/>
  <c r="Z175" i="7"/>
  <c r="AA175" i="7" s="1"/>
  <c r="Z214" i="7"/>
  <c r="AA214" i="7" s="1"/>
  <c r="Z246" i="7"/>
  <c r="AA246" i="7" s="1"/>
  <c r="Z9" i="7"/>
  <c r="AA9" i="7" s="1"/>
  <c r="Z83" i="7"/>
  <c r="AA83" i="7" s="1"/>
  <c r="Z135" i="7"/>
  <c r="AA135" i="7" s="1"/>
  <c r="Z157" i="7"/>
  <c r="AA157" i="7" s="1"/>
  <c r="Z179" i="7"/>
  <c r="AA179" i="7" s="1"/>
  <c r="Z231" i="7"/>
  <c r="AA231" i="7" s="1"/>
  <c r="Z247" i="7"/>
  <c r="AA247" i="7" s="1"/>
  <c r="Z37" i="7"/>
  <c r="AA37" i="7" s="1"/>
  <c r="Z159" i="7"/>
  <c r="AA159" i="7" s="1"/>
  <c r="Z203" i="7"/>
  <c r="AA203" i="7" s="1"/>
  <c r="Z251" i="7"/>
  <c r="AA251" i="7" s="1"/>
  <c r="Z8" i="7"/>
  <c r="AA8" i="7" s="1"/>
  <c r="Z115" i="7"/>
  <c r="AA115" i="7" s="1"/>
  <c r="Z215" i="7"/>
  <c r="AA215" i="7" s="1"/>
  <c r="Z10" i="7"/>
  <c r="AA10" i="7" s="1"/>
  <c r="Z117" i="7"/>
  <c r="AA117" i="7" s="1"/>
  <c r="Z181" i="7"/>
  <c r="AA181" i="7" s="1"/>
  <c r="Z219" i="7"/>
  <c r="AA219" i="7" s="1"/>
  <c r="Z21" i="7"/>
  <c r="AA21" i="7" s="1"/>
  <c r="Z77" i="7"/>
  <c r="AA77" i="7" s="1"/>
  <c r="Z111" i="7"/>
  <c r="AA111" i="7" s="1"/>
  <c r="Z133" i="7"/>
  <c r="AA133" i="7" s="1"/>
  <c r="Z155" i="7"/>
  <c r="AA155" i="7" s="1"/>
  <c r="Z197" i="7"/>
  <c r="AA197" i="7" s="1"/>
  <c r="Z230" i="7"/>
  <c r="AA230" i="7" s="1"/>
  <c r="Z29" i="7"/>
  <c r="AA29" i="7" s="1"/>
  <c r="Z199" i="7"/>
  <c r="AA199" i="7" s="1"/>
  <c r="Z85" i="7"/>
  <c r="AA85" i="7" s="1"/>
  <c r="Z235" i="7"/>
  <c r="AA235" i="7" s="1"/>
  <c r="Z139" i="7"/>
  <c r="AA139" i="7" s="1"/>
  <c r="Z45" i="7"/>
  <c r="AA45" i="7" s="1"/>
  <c r="Z93" i="7"/>
  <c r="AA93" i="7" s="1"/>
  <c r="Z119" i="7"/>
  <c r="AA119" i="7" s="1"/>
  <c r="Z141" i="7"/>
  <c r="AA141" i="7" s="1"/>
  <c r="Z163" i="7"/>
  <c r="AA163" i="7" s="1"/>
  <c r="Z183" i="7"/>
  <c r="AA183" i="7" s="1"/>
  <c r="Z205" i="7"/>
  <c r="AA205" i="7" s="1"/>
  <c r="Z221" i="7"/>
  <c r="AA221" i="7" s="1"/>
  <c r="Z237" i="7"/>
  <c r="AA237" i="7" s="1"/>
  <c r="Z253" i="7"/>
  <c r="AA253" i="7" s="1"/>
  <c r="Z53" i="7"/>
  <c r="AA53" i="7" s="1"/>
  <c r="Z99" i="7"/>
  <c r="AA99" i="7" s="1"/>
  <c r="Z123" i="7"/>
  <c r="AA123" i="7" s="1"/>
  <c r="Z143" i="7"/>
  <c r="AA143" i="7" s="1"/>
  <c r="Z165" i="7"/>
  <c r="AA165" i="7" s="1"/>
  <c r="Z187" i="7"/>
  <c r="AA187" i="7" s="1"/>
  <c r="Z206" i="7"/>
  <c r="AA206" i="7" s="1"/>
  <c r="Z222" i="7"/>
  <c r="AA222" i="7" s="1"/>
  <c r="Z238" i="7"/>
  <c r="AA238" i="7" s="1"/>
  <c r="Z254" i="7"/>
  <c r="AA254" i="7" s="1"/>
  <c r="C3" i="5"/>
  <c r="AD3" i="7" l="1"/>
  <c r="B3" i="8"/>
  <c r="E3" i="8"/>
  <c r="F3" i="8"/>
  <c r="H3" i="8" s="1"/>
  <c r="B4" i="8"/>
  <c r="E4" i="8"/>
  <c r="F4" i="8"/>
  <c r="H4" i="8" s="1"/>
  <c r="B5" i="8"/>
  <c r="E5" i="8"/>
  <c r="E6" i="8" s="1"/>
  <c r="F5" i="8"/>
  <c r="H5" i="8" s="1"/>
  <c r="B6" i="8"/>
  <c r="F6" i="8"/>
  <c r="H6" i="8" s="1"/>
  <c r="B7" i="8"/>
  <c r="F7" i="8"/>
  <c r="L7" i="8"/>
  <c r="B8" i="8"/>
  <c r="F8" i="8"/>
  <c r="H8" i="8" s="1"/>
  <c r="B9" i="8"/>
  <c r="F9" i="8"/>
  <c r="H9" i="8" s="1"/>
  <c r="B10" i="8"/>
  <c r="F10" i="8"/>
  <c r="H10" i="8" s="1"/>
  <c r="B11" i="8"/>
  <c r="F11" i="8"/>
  <c r="H11" i="8"/>
  <c r="B12" i="8"/>
  <c r="F12" i="8"/>
  <c r="H12" i="8"/>
  <c r="B13" i="8"/>
  <c r="F13" i="8"/>
  <c r="H13" i="8" s="1"/>
  <c r="B14" i="8"/>
  <c r="F14" i="8"/>
  <c r="L14" i="8"/>
  <c r="B15" i="8"/>
  <c r="F15" i="8"/>
  <c r="H15" i="8"/>
  <c r="B16" i="8"/>
  <c r="F16" i="8"/>
  <c r="H16" i="8" s="1"/>
  <c r="B17" i="8"/>
  <c r="F17" i="8"/>
  <c r="H17" i="8" s="1"/>
  <c r="B18" i="8"/>
  <c r="F18" i="8"/>
  <c r="H18" i="8"/>
  <c r="B19" i="8"/>
  <c r="F19" i="8"/>
  <c r="H19" i="8"/>
  <c r="B20" i="8"/>
  <c r="F20" i="8"/>
  <c r="H20" i="8" s="1"/>
  <c r="B21" i="8"/>
  <c r="F21" i="8"/>
  <c r="H21" i="8" s="1"/>
  <c r="B22" i="8"/>
  <c r="F22" i="8"/>
  <c r="L22" i="8"/>
  <c r="B23" i="8"/>
  <c r="F23" i="8"/>
  <c r="H23" i="8" s="1"/>
  <c r="B24" i="8"/>
  <c r="F24" i="8"/>
  <c r="L24" i="8"/>
  <c r="B25" i="8"/>
  <c r="F25" i="8"/>
  <c r="L25" i="8"/>
  <c r="B26" i="8"/>
  <c r="F26" i="8"/>
  <c r="B27" i="8"/>
  <c r="F27" i="8"/>
  <c r="B28" i="8"/>
  <c r="F28" i="8"/>
  <c r="B29" i="8"/>
  <c r="F29" i="8"/>
  <c r="L29" i="8"/>
  <c r="B30" i="8"/>
  <c r="F30" i="8"/>
  <c r="H30" i="8"/>
  <c r="B31" i="8"/>
  <c r="F31" i="8"/>
  <c r="H31" i="8" s="1"/>
  <c r="B32" i="8"/>
  <c r="F32" i="8"/>
  <c r="H32" i="8" s="1"/>
  <c r="B33" i="8"/>
  <c r="F33" i="8"/>
  <c r="H33" i="8"/>
  <c r="B34" i="8"/>
  <c r="F34" i="8"/>
  <c r="H34" i="8"/>
  <c r="B35" i="8"/>
  <c r="F35" i="8"/>
  <c r="H35" i="8" s="1"/>
  <c r="B36" i="8"/>
  <c r="F36" i="8"/>
  <c r="H36" i="8" s="1"/>
  <c r="B37" i="8"/>
  <c r="F37" i="8"/>
  <c r="H37" i="8"/>
  <c r="B38" i="8"/>
  <c r="F38" i="8"/>
  <c r="H38" i="8"/>
  <c r="B39" i="8"/>
  <c r="F39" i="8"/>
  <c r="H39" i="8" s="1"/>
  <c r="B40" i="8"/>
  <c r="F40" i="8"/>
  <c r="H40" i="8" s="1"/>
  <c r="B41" i="8"/>
  <c r="F41" i="8"/>
  <c r="H41" i="8"/>
  <c r="B42" i="8"/>
  <c r="F42" i="8"/>
  <c r="H42" i="8"/>
  <c r="L29" i="7"/>
  <c r="L25" i="7"/>
  <c r="L24" i="7"/>
  <c r="L22" i="7"/>
  <c r="L14" i="7"/>
  <c r="L7" i="7"/>
  <c r="F42" i="7"/>
  <c r="H42" i="7" s="1"/>
  <c r="B42" i="7"/>
  <c r="F41" i="7"/>
  <c r="H41" i="7" s="1"/>
  <c r="B41" i="7"/>
  <c r="F40" i="7"/>
  <c r="H40" i="7" s="1"/>
  <c r="B40" i="7"/>
  <c r="F39" i="7"/>
  <c r="H39" i="7" s="1"/>
  <c r="B39" i="7"/>
  <c r="F38" i="7"/>
  <c r="H38" i="7" s="1"/>
  <c r="B38" i="7"/>
  <c r="F37" i="7"/>
  <c r="H37" i="7" s="1"/>
  <c r="B37" i="7"/>
  <c r="F36" i="7"/>
  <c r="H36" i="7" s="1"/>
  <c r="B36" i="7"/>
  <c r="F35" i="7"/>
  <c r="H35" i="7" s="1"/>
  <c r="B35" i="7"/>
  <c r="F34" i="7"/>
  <c r="H34" i="7" s="1"/>
  <c r="B34" i="7"/>
  <c r="F33" i="7"/>
  <c r="H33" i="7" s="1"/>
  <c r="B33" i="7"/>
  <c r="F32" i="7"/>
  <c r="H32" i="7" s="1"/>
  <c r="B32" i="7"/>
  <c r="F31" i="7"/>
  <c r="H31" i="7" s="1"/>
  <c r="B31" i="7"/>
  <c r="F30" i="7"/>
  <c r="H30" i="7" s="1"/>
  <c r="B30" i="7"/>
  <c r="F29" i="7"/>
  <c r="B29" i="7"/>
  <c r="F28" i="7"/>
  <c r="B28" i="7"/>
  <c r="F27" i="7"/>
  <c r="B27" i="7"/>
  <c r="F26" i="7"/>
  <c r="B26" i="7"/>
  <c r="F25" i="7"/>
  <c r="B25" i="7"/>
  <c r="F24" i="7"/>
  <c r="B24" i="7"/>
  <c r="F23" i="7"/>
  <c r="H23" i="7" s="1"/>
  <c r="B23" i="7"/>
  <c r="F22" i="7"/>
  <c r="B22" i="7"/>
  <c r="F21" i="7"/>
  <c r="H21" i="7" s="1"/>
  <c r="B21" i="7"/>
  <c r="F20" i="7"/>
  <c r="H20" i="7" s="1"/>
  <c r="B20" i="7"/>
  <c r="F19" i="7"/>
  <c r="H19" i="7" s="1"/>
  <c r="B19" i="7"/>
  <c r="F18" i="7"/>
  <c r="H18" i="7" s="1"/>
  <c r="B18" i="7"/>
  <c r="F17" i="7"/>
  <c r="H17" i="7" s="1"/>
  <c r="B17" i="7"/>
  <c r="F16" i="7"/>
  <c r="H16" i="7" s="1"/>
  <c r="B16" i="7"/>
  <c r="F15" i="7"/>
  <c r="H15" i="7" s="1"/>
  <c r="B15" i="7"/>
  <c r="F14" i="7"/>
  <c r="B14" i="7"/>
  <c r="F13" i="7"/>
  <c r="H13" i="7" s="1"/>
  <c r="B13" i="7"/>
  <c r="F12" i="7"/>
  <c r="H12" i="7" s="1"/>
  <c r="B12" i="7"/>
  <c r="F11" i="7"/>
  <c r="H11" i="7" s="1"/>
  <c r="B11" i="7"/>
  <c r="F10" i="7"/>
  <c r="H10" i="7" s="1"/>
  <c r="B10" i="7"/>
  <c r="F9" i="7"/>
  <c r="H9" i="7" s="1"/>
  <c r="B9" i="7"/>
  <c r="F8" i="7"/>
  <c r="H8" i="7" s="1"/>
  <c r="B8" i="7"/>
  <c r="F7" i="7"/>
  <c r="B7" i="7"/>
  <c r="F6" i="7"/>
  <c r="H6" i="7" s="1"/>
  <c r="B6" i="7"/>
  <c r="F5" i="7"/>
  <c r="H5" i="7" s="1"/>
  <c r="B5" i="7"/>
  <c r="F4" i="7"/>
  <c r="H4" i="7" s="1"/>
  <c r="E4" i="7"/>
  <c r="B4" i="7"/>
  <c r="F3" i="7"/>
  <c r="H3" i="7" s="1"/>
  <c r="E3" i="7"/>
  <c r="B3" i="7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" i="6"/>
  <c r="F22" i="6"/>
  <c r="F23" i="6"/>
  <c r="F24" i="6"/>
  <c r="F25" i="6"/>
  <c r="F26" i="6"/>
  <c r="F27" i="6"/>
  <c r="F28" i="6"/>
  <c r="F29" i="6"/>
  <c r="F30" i="6"/>
  <c r="F31" i="6"/>
  <c r="F32" i="6"/>
  <c r="F33" i="6"/>
  <c r="F21" i="6"/>
  <c r="F20" i="6"/>
  <c r="F14" i="6"/>
  <c r="F15" i="6"/>
  <c r="F16" i="6"/>
  <c r="F17" i="6"/>
  <c r="F18" i="6"/>
  <c r="F19" i="6"/>
  <c r="F13" i="6"/>
  <c r="F8" i="6"/>
  <c r="F9" i="6"/>
  <c r="F10" i="6"/>
  <c r="F11" i="6"/>
  <c r="F12" i="6"/>
  <c r="F7" i="6"/>
  <c r="F4" i="6"/>
  <c r="F5" i="6"/>
  <c r="F6" i="6"/>
  <c r="F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E4" i="6"/>
  <c r="B4" i="6"/>
  <c r="E3" i="6"/>
  <c r="B3" i="6"/>
  <c r="K7" i="7" l="1"/>
  <c r="K6" i="7"/>
  <c r="K5" i="7"/>
  <c r="K4" i="7"/>
  <c r="K3" i="7"/>
  <c r="P7" i="8"/>
  <c r="K4" i="8"/>
  <c r="K5" i="8"/>
  <c r="K6" i="8"/>
  <c r="K7" i="8"/>
  <c r="K3" i="8"/>
  <c r="E7" i="8"/>
  <c r="C19" i="8" s="1"/>
  <c r="G19" i="8" s="1"/>
  <c r="P6" i="8"/>
  <c r="P5" i="8"/>
  <c r="P4" i="8"/>
  <c r="P3" i="8"/>
  <c r="P4" i="7"/>
  <c r="P7" i="7"/>
  <c r="P6" i="7"/>
  <c r="P5" i="7"/>
  <c r="P3" i="7"/>
  <c r="E5" i="7"/>
  <c r="E7" i="7" s="1"/>
  <c r="E5" i="6"/>
  <c r="E7" i="6" s="1"/>
  <c r="B33" i="5"/>
  <c r="C24" i="5"/>
  <c r="C25" i="5"/>
  <c r="C26" i="5"/>
  <c r="C27" i="5"/>
  <c r="C28" i="5"/>
  <c r="B17" i="5"/>
  <c r="C38" i="5"/>
  <c r="B26" i="5"/>
  <c r="B27" i="5"/>
  <c r="B31" i="5"/>
  <c r="B32" i="5"/>
  <c r="B34" i="5"/>
  <c r="B35" i="5"/>
  <c r="B36" i="5"/>
  <c r="B37" i="5"/>
  <c r="B39" i="5"/>
  <c r="B40" i="5"/>
  <c r="B41" i="5"/>
  <c r="B42" i="5"/>
  <c r="B30" i="5"/>
  <c r="B24" i="5"/>
  <c r="B25" i="5"/>
  <c r="B28" i="5"/>
  <c r="B23" i="5"/>
  <c r="B16" i="5"/>
  <c r="B18" i="5"/>
  <c r="B19" i="5"/>
  <c r="B20" i="5"/>
  <c r="B21" i="5"/>
  <c r="B15" i="5"/>
  <c r="B9" i="5"/>
  <c r="B10" i="5"/>
  <c r="B11" i="5"/>
  <c r="B12" i="5"/>
  <c r="B13" i="5"/>
  <c r="B8" i="5"/>
  <c r="B4" i="5"/>
  <c r="B5" i="5"/>
  <c r="B6" i="5"/>
  <c r="B3" i="5"/>
  <c r="B22" i="5"/>
  <c r="B7" i="5"/>
  <c r="B14" i="5"/>
  <c r="B29" i="5"/>
  <c r="C41" i="8" l="1"/>
  <c r="G41" i="8" s="1"/>
  <c r="C18" i="8"/>
  <c r="G18" i="8" s="1"/>
  <c r="C26" i="8"/>
  <c r="G26" i="8" s="1"/>
  <c r="C35" i="8"/>
  <c r="G35" i="8" s="1"/>
  <c r="C16" i="8"/>
  <c r="G16" i="8" s="1"/>
  <c r="C6" i="8"/>
  <c r="G6" i="8" s="1"/>
  <c r="C32" i="8"/>
  <c r="G32" i="8" s="1"/>
  <c r="C8" i="8"/>
  <c r="G8" i="8" s="1"/>
  <c r="C34" i="8"/>
  <c r="G34" i="8" s="1"/>
  <c r="C15" i="8"/>
  <c r="G15" i="8" s="1"/>
  <c r="C11" i="8"/>
  <c r="G11" i="8" s="1"/>
  <c r="C31" i="8"/>
  <c r="G31" i="8" s="1"/>
  <c r="C5" i="8"/>
  <c r="G5" i="8" s="1"/>
  <c r="C39" i="8"/>
  <c r="G39" i="8" s="1"/>
  <c r="C29" i="8"/>
  <c r="G29" i="8" s="1"/>
  <c r="I29" i="8" s="1"/>
  <c r="C33" i="8"/>
  <c r="G33" i="8" s="1"/>
  <c r="C40" i="8"/>
  <c r="G40" i="8" s="1"/>
  <c r="C17" i="8"/>
  <c r="G17" i="8" s="1"/>
  <c r="C23" i="8"/>
  <c r="G23" i="8" s="1"/>
  <c r="C9" i="8"/>
  <c r="G9" i="8" s="1"/>
  <c r="C4" i="8"/>
  <c r="G4" i="8" s="1"/>
  <c r="C21" i="8"/>
  <c r="G21" i="8" s="1"/>
  <c r="C42" i="8"/>
  <c r="G42" i="8" s="1"/>
  <c r="C25" i="8"/>
  <c r="G25" i="8" s="1"/>
  <c r="I25" i="8" s="1"/>
  <c r="P8" i="8"/>
  <c r="C37" i="8"/>
  <c r="G37" i="8" s="1"/>
  <c r="C24" i="8"/>
  <c r="G24" i="8" s="1"/>
  <c r="I24" i="8" s="1"/>
  <c r="C13" i="8"/>
  <c r="G13" i="8" s="1"/>
  <c r="C28" i="8"/>
  <c r="G28" i="8" s="1"/>
  <c r="C30" i="8"/>
  <c r="G30" i="8" s="1"/>
  <c r="C12" i="8"/>
  <c r="G12" i="8" s="1"/>
  <c r="C27" i="8"/>
  <c r="G27" i="8" s="1"/>
  <c r="C22" i="8"/>
  <c r="G22" i="8" s="1"/>
  <c r="I22" i="8" s="1"/>
  <c r="C36" i="8"/>
  <c r="G36" i="8" s="1"/>
  <c r="C14" i="8"/>
  <c r="G14" i="8" s="1"/>
  <c r="I14" i="8" s="1"/>
  <c r="C20" i="8"/>
  <c r="G20" i="8" s="1"/>
  <c r="C7" i="8"/>
  <c r="G7" i="8" s="1"/>
  <c r="I7" i="8" s="1"/>
  <c r="C3" i="8"/>
  <c r="G3" i="8" s="1"/>
  <c r="C10" i="8"/>
  <c r="G10" i="8" s="1"/>
  <c r="C38" i="8"/>
  <c r="G38" i="8" s="1"/>
  <c r="P8" i="7"/>
  <c r="E6" i="7"/>
  <c r="C41" i="7" s="1"/>
  <c r="C20" i="7"/>
  <c r="C42" i="7"/>
  <c r="C18" i="7"/>
  <c r="E6" i="6"/>
  <c r="C29" i="6" s="1"/>
  <c r="I5" i="5"/>
  <c r="I4" i="5"/>
  <c r="F4" i="5"/>
  <c r="F3" i="5"/>
  <c r="C30" i="5"/>
  <c r="C18" i="5"/>
  <c r="C21" i="5"/>
  <c r="C17" i="5"/>
  <c r="C29" i="5"/>
  <c r="C34" i="5"/>
  <c r="C22" i="5"/>
  <c r="C10" i="5"/>
  <c r="C39" i="5"/>
  <c r="C35" i="5"/>
  <c r="C31" i="5"/>
  <c r="C23" i="5"/>
  <c r="C19" i="5"/>
  <c r="C15" i="5"/>
  <c r="C11" i="5"/>
  <c r="C7" i="5"/>
  <c r="C42" i="5"/>
  <c r="C14" i="5"/>
  <c r="C6" i="5"/>
  <c r="C41" i="5"/>
  <c r="C37" i="5"/>
  <c r="C33" i="5"/>
  <c r="C13" i="5"/>
  <c r="C9" i="5"/>
  <c r="C5" i="5"/>
  <c r="C40" i="5"/>
  <c r="C36" i="5"/>
  <c r="C32" i="5"/>
  <c r="C20" i="5"/>
  <c r="C16" i="5"/>
  <c r="C12" i="5"/>
  <c r="C8" i="5"/>
  <c r="C4" i="5"/>
  <c r="B38" i="5"/>
  <c r="C24" i="7" l="1"/>
  <c r="C25" i="6"/>
  <c r="C38" i="6"/>
  <c r="C22" i="6"/>
  <c r="C34" i="6"/>
  <c r="C4" i="6"/>
  <c r="C23" i="6"/>
  <c r="J29" i="6"/>
  <c r="C6" i="6"/>
  <c r="C40" i="6"/>
  <c r="C13" i="6"/>
  <c r="J25" i="6"/>
  <c r="C10" i="6"/>
  <c r="C30" i="6"/>
  <c r="C18" i="6"/>
  <c r="C32" i="6"/>
  <c r="C42" i="6"/>
  <c r="C19" i="6"/>
  <c r="K8" i="8"/>
  <c r="C5" i="7"/>
  <c r="C30" i="7"/>
  <c r="C29" i="7"/>
  <c r="G29" i="7" s="1"/>
  <c r="I29" i="7" s="1"/>
  <c r="C10" i="7"/>
  <c r="C3" i="7"/>
  <c r="C40" i="7"/>
  <c r="C13" i="7"/>
  <c r="G13" i="7" s="1"/>
  <c r="C17" i="7"/>
  <c r="C7" i="7"/>
  <c r="G7" i="7" s="1"/>
  <c r="I7" i="7" s="1"/>
  <c r="C19" i="7"/>
  <c r="C32" i="7"/>
  <c r="G32" i="7" s="1"/>
  <c r="C31" i="7"/>
  <c r="C36" i="7"/>
  <c r="C12" i="7"/>
  <c r="G12" i="7" s="1"/>
  <c r="C11" i="7"/>
  <c r="C37" i="7"/>
  <c r="C26" i="7"/>
  <c r="G26" i="7" s="1"/>
  <c r="C27" i="7"/>
  <c r="G27" i="7" s="1"/>
  <c r="C9" i="7"/>
  <c r="C34" i="7"/>
  <c r="C4" i="7"/>
  <c r="C8" i="7"/>
  <c r="G8" i="7" s="1"/>
  <c r="C25" i="7"/>
  <c r="C21" i="7"/>
  <c r="C22" i="7"/>
  <c r="G22" i="7" s="1"/>
  <c r="I22" i="7" s="1"/>
  <c r="C35" i="7"/>
  <c r="G35" i="7" s="1"/>
  <c r="C14" i="7"/>
  <c r="G14" i="7" s="1"/>
  <c r="I14" i="7" s="1"/>
  <c r="C38" i="7"/>
  <c r="C23" i="7"/>
  <c r="G23" i="7" s="1"/>
  <c r="C39" i="7"/>
  <c r="G39" i="7" s="1"/>
  <c r="C6" i="7"/>
  <c r="G6" i="7" s="1"/>
  <c r="C16" i="7"/>
  <c r="C33" i="7"/>
  <c r="G33" i="7" s="1"/>
  <c r="C15" i="7"/>
  <c r="G15" i="7" s="1"/>
  <c r="C28" i="7"/>
  <c r="G28" i="7" s="1"/>
  <c r="G18" i="7"/>
  <c r="G42" i="7"/>
  <c r="G30" i="7"/>
  <c r="G3" i="7"/>
  <c r="G20" i="7"/>
  <c r="G40" i="7"/>
  <c r="G19" i="7"/>
  <c r="G34" i="7"/>
  <c r="G4" i="7"/>
  <c r="G21" i="7"/>
  <c r="G10" i="7"/>
  <c r="G31" i="7"/>
  <c r="G17" i="7"/>
  <c r="G36" i="7"/>
  <c r="G5" i="7"/>
  <c r="G11" i="7"/>
  <c r="G24" i="7"/>
  <c r="I24" i="7" s="1"/>
  <c r="G37" i="7"/>
  <c r="G38" i="7"/>
  <c r="G16" i="7"/>
  <c r="G41" i="7"/>
  <c r="C12" i="6"/>
  <c r="C27" i="6"/>
  <c r="C36" i="6"/>
  <c r="C7" i="6"/>
  <c r="C16" i="6"/>
  <c r="C9" i="6"/>
  <c r="C20" i="6"/>
  <c r="C26" i="6"/>
  <c r="C31" i="6"/>
  <c r="C35" i="6"/>
  <c r="C39" i="6"/>
  <c r="C5" i="6"/>
  <c r="C8" i="6"/>
  <c r="C14" i="6"/>
  <c r="C21" i="6"/>
  <c r="C15" i="6"/>
  <c r="C24" i="6"/>
  <c r="C28" i="6"/>
  <c r="C33" i="6"/>
  <c r="C37" i="6"/>
  <c r="C41" i="6"/>
  <c r="C3" i="6"/>
  <c r="C11" i="6"/>
  <c r="C17" i="6"/>
  <c r="I7" i="5"/>
  <c r="I6" i="5"/>
  <c r="G3" i="5" s="1"/>
  <c r="F5" i="5"/>
  <c r="F6" i="5" s="1"/>
  <c r="J11" i="6" l="1"/>
  <c r="J41" i="6"/>
  <c r="J24" i="6"/>
  <c r="J8" i="6"/>
  <c r="J31" i="6"/>
  <c r="J16" i="6"/>
  <c r="J12" i="6"/>
  <c r="J32" i="6"/>
  <c r="J6" i="6"/>
  <c r="J4" i="6"/>
  <c r="J37" i="6"/>
  <c r="J15" i="6"/>
  <c r="J5" i="6"/>
  <c r="J26" i="6"/>
  <c r="J7" i="6"/>
  <c r="J18" i="6"/>
  <c r="J34" i="6"/>
  <c r="J33" i="6"/>
  <c r="J39" i="6"/>
  <c r="J20" i="6"/>
  <c r="J19" i="6"/>
  <c r="J30" i="6"/>
  <c r="J13" i="6"/>
  <c r="J22" i="6"/>
  <c r="J17" i="6"/>
  <c r="J21" i="6"/>
  <c r="J36" i="6"/>
  <c r="J3" i="6"/>
  <c r="J28" i="6"/>
  <c r="J14" i="6"/>
  <c r="J35" i="6"/>
  <c r="J9" i="6"/>
  <c r="J27" i="6"/>
  <c r="J42" i="6"/>
  <c r="J10" i="6"/>
  <c r="J40" i="6"/>
  <c r="J23" i="6"/>
  <c r="J38" i="6"/>
  <c r="G25" i="7"/>
  <c r="I25" i="7" s="1"/>
  <c r="K8" i="7" s="1"/>
  <c r="G9" i="7"/>
  <c r="W3" i="5"/>
  <c r="W4" i="5"/>
  <c r="W8" i="5"/>
  <c r="W12" i="5"/>
  <c r="W16" i="5"/>
  <c r="W20" i="5"/>
  <c r="W24" i="5"/>
  <c r="W28" i="5"/>
  <c r="W32" i="5"/>
  <c r="W36" i="5"/>
  <c r="W40" i="5"/>
  <c r="W5" i="5"/>
  <c r="W17" i="5"/>
  <c r="W21" i="5"/>
  <c r="W25" i="5"/>
  <c r="W29" i="5"/>
  <c r="W33" i="5"/>
  <c r="W37" i="5"/>
  <c r="W41" i="5"/>
  <c r="W6" i="5"/>
  <c r="W10" i="5"/>
  <c r="W14" i="5"/>
  <c r="W18" i="5"/>
  <c r="W22" i="5"/>
  <c r="W26" i="5"/>
  <c r="W30" i="5"/>
  <c r="W34" i="5"/>
  <c r="W38" i="5"/>
  <c r="W42" i="5"/>
  <c r="W13" i="5"/>
  <c r="W7" i="5"/>
  <c r="W11" i="5"/>
  <c r="W15" i="5"/>
  <c r="W19" i="5"/>
  <c r="W23" i="5"/>
  <c r="W27" i="5"/>
  <c r="W31" i="5"/>
  <c r="W35" i="5"/>
  <c r="W39" i="5"/>
  <c r="W9" i="5"/>
  <c r="V3" i="5"/>
  <c r="V4" i="5"/>
  <c r="V8" i="5"/>
  <c r="V12" i="5"/>
  <c r="V16" i="5"/>
  <c r="V20" i="5"/>
  <c r="V24" i="5"/>
  <c r="V28" i="5"/>
  <c r="V32" i="5"/>
  <c r="V36" i="5"/>
  <c r="V40" i="5"/>
  <c r="V10" i="5"/>
  <c r="V26" i="5"/>
  <c r="V34" i="5"/>
  <c r="V42" i="5"/>
  <c r="V11" i="5"/>
  <c r="V15" i="5"/>
  <c r="V19" i="5"/>
  <c r="V23" i="5"/>
  <c r="V27" i="5"/>
  <c r="V31" i="5"/>
  <c r="V35" i="5"/>
  <c r="V39" i="5"/>
  <c r="V5" i="5"/>
  <c r="V9" i="5"/>
  <c r="V13" i="5"/>
  <c r="V17" i="5"/>
  <c r="V21" i="5"/>
  <c r="V25" i="5"/>
  <c r="V29" i="5"/>
  <c r="V33" i="5"/>
  <c r="V37" i="5"/>
  <c r="V41" i="5"/>
  <c r="V6" i="5"/>
  <c r="V14" i="5"/>
  <c r="V18" i="5"/>
  <c r="V22" i="5"/>
  <c r="V30" i="5"/>
  <c r="V38" i="5"/>
  <c r="V7" i="5"/>
  <c r="T3" i="5"/>
  <c r="T4" i="5"/>
  <c r="T8" i="5"/>
  <c r="T12" i="5"/>
  <c r="T16" i="5"/>
  <c r="T20" i="5"/>
  <c r="T24" i="5"/>
  <c r="T28" i="5"/>
  <c r="T32" i="5"/>
  <c r="T36" i="5"/>
  <c r="T40" i="5"/>
  <c r="T10" i="5"/>
  <c r="T5" i="5"/>
  <c r="T9" i="5"/>
  <c r="T13" i="5"/>
  <c r="T17" i="5"/>
  <c r="T21" i="5"/>
  <c r="T25" i="5"/>
  <c r="T29" i="5"/>
  <c r="T33" i="5"/>
  <c r="T37" i="5"/>
  <c r="T41" i="5"/>
  <c r="T6" i="5"/>
  <c r="T18" i="5"/>
  <c r="T22" i="5"/>
  <c r="T26" i="5"/>
  <c r="T30" i="5"/>
  <c r="T34" i="5"/>
  <c r="T38" i="5"/>
  <c r="T42" i="5"/>
  <c r="T7" i="5"/>
  <c r="T11" i="5"/>
  <c r="T15" i="5"/>
  <c r="T19" i="5"/>
  <c r="T23" i="5"/>
  <c r="T27" i="5"/>
  <c r="T31" i="5"/>
  <c r="T35" i="5"/>
  <c r="T39" i="5"/>
  <c r="T14" i="5"/>
  <c r="G24" i="5"/>
  <c r="G28" i="5"/>
  <c r="G25" i="5"/>
  <c r="G7" i="5"/>
  <c r="G31" i="5"/>
  <c r="G35" i="5"/>
  <c r="G10" i="5"/>
  <c r="G22" i="5"/>
  <c r="G26" i="5"/>
  <c r="G30" i="5"/>
  <c r="G34" i="5"/>
  <c r="G11" i="5"/>
  <c r="G15" i="5"/>
  <c r="G23" i="5"/>
  <c r="G27" i="5"/>
  <c r="G39" i="5"/>
  <c r="G42" i="5"/>
  <c r="G6" i="5"/>
  <c r="G33" i="5"/>
  <c r="G13" i="5"/>
  <c r="G36" i="5"/>
  <c r="G12" i="5"/>
  <c r="G38" i="5"/>
  <c r="G19" i="5"/>
  <c r="G29" i="5"/>
  <c r="G9" i="5"/>
  <c r="G32" i="5"/>
  <c r="G8" i="5"/>
  <c r="G18" i="5"/>
  <c r="G41" i="5"/>
  <c r="G21" i="5"/>
  <c r="G5" i="5"/>
  <c r="G20" i="5"/>
  <c r="G4" i="5"/>
  <c r="G14" i="5"/>
  <c r="G37" i="5"/>
  <c r="G17" i="5"/>
  <c r="G40" i="5"/>
  <c r="G16" i="5"/>
  <c r="F7" i="5"/>
  <c r="U4" i="5" l="1"/>
  <c r="U8" i="5"/>
  <c r="U12" i="5"/>
  <c r="U16" i="5"/>
  <c r="U20" i="5"/>
  <c r="U24" i="5"/>
  <c r="U28" i="5"/>
  <c r="U32" i="5"/>
  <c r="U36" i="5"/>
  <c r="U40" i="5"/>
  <c r="U6" i="5"/>
  <c r="U30" i="5"/>
  <c r="U42" i="5"/>
  <c r="U5" i="5"/>
  <c r="U9" i="5"/>
  <c r="U13" i="5"/>
  <c r="U17" i="5"/>
  <c r="U21" i="5"/>
  <c r="U25" i="5"/>
  <c r="U29" i="5"/>
  <c r="U33" i="5"/>
  <c r="U37" i="5"/>
  <c r="U41" i="5"/>
  <c r="U14" i="5"/>
  <c r="U18" i="5"/>
  <c r="U22" i="5"/>
  <c r="U26" i="5"/>
  <c r="U34" i="5"/>
  <c r="U38" i="5"/>
  <c r="U7" i="5"/>
  <c r="U11" i="5"/>
  <c r="U15" i="5"/>
  <c r="U19" i="5"/>
  <c r="U23" i="5"/>
  <c r="U27" i="5"/>
  <c r="U31" i="5"/>
  <c r="U35" i="5"/>
  <c r="U39" i="5"/>
  <c r="U10" i="5"/>
  <c r="D24" i="5"/>
  <c r="U3" i="5"/>
  <c r="D3" i="5"/>
  <c r="D40" i="5"/>
  <c r="D34" i="5"/>
  <c r="D17" i="5"/>
  <c r="D23" i="5"/>
  <c r="D28" i="5"/>
  <c r="D8" i="5"/>
  <c r="D9" i="5"/>
  <c r="D15" i="5"/>
  <c r="D39" i="5"/>
  <c r="D33" i="5"/>
  <c r="D32" i="5"/>
  <c r="D29" i="5"/>
  <c r="D35" i="5"/>
  <c r="D42" i="5"/>
  <c r="D25" i="5"/>
  <c r="D7" i="5"/>
  <c r="D16" i="5"/>
  <c r="D18" i="5"/>
  <c r="D27" i="5"/>
  <c r="D10" i="5"/>
  <c r="D21" i="5"/>
  <c r="D36" i="5"/>
  <c r="D31" i="5"/>
  <c r="D37" i="5"/>
  <c r="D20" i="5"/>
  <c r="D19" i="5"/>
  <c r="D6" i="5"/>
  <c r="D14" i="5"/>
  <c r="D26" i="5"/>
  <c r="D5" i="5"/>
  <c r="D12" i="5"/>
  <c r="D11" i="5"/>
  <c r="D13" i="5"/>
  <c r="D4" i="5"/>
  <c r="D41" i="5"/>
  <c r="D30" i="5"/>
  <c r="D22" i="5"/>
  <c r="D38" i="5"/>
</calcChain>
</file>

<file path=xl/sharedStrings.xml><?xml version="1.0" encoding="utf-8"?>
<sst xmlns="http://schemas.openxmlformats.org/spreadsheetml/2006/main" count="128" uniqueCount="67">
  <si>
    <t>Среднее</t>
  </si>
  <si>
    <t>Медиана</t>
  </si>
  <si>
    <t>Стандартное отклонение</t>
  </si>
  <si>
    <t>Эксцесс</t>
  </si>
  <si>
    <t>Асимметрия</t>
  </si>
  <si>
    <t>Поиск выбросов</t>
  </si>
  <si>
    <t>По значению</t>
  </si>
  <si>
    <t>Тест простой функцией</t>
  </si>
  <si>
    <r>
      <t xml:space="preserve">Выборка с </t>
    </r>
    <r>
      <rPr>
        <b/>
        <sz val="9"/>
        <color theme="1"/>
        <rFont val="Calibri"/>
        <family val="2"/>
        <charset val="204"/>
        <scheme val="minor"/>
      </rPr>
      <t>четырьмя</t>
    </r>
    <r>
      <rPr>
        <sz val="9"/>
        <color theme="1"/>
        <rFont val="Calibri"/>
        <family val="2"/>
        <charset val="204"/>
        <scheme val="minor"/>
      </rPr>
      <t xml:space="preserve"> выбросами и </t>
    </r>
    <r>
      <rPr>
        <b/>
        <sz val="9"/>
        <color theme="1"/>
        <rFont val="Calibri"/>
        <family val="2"/>
        <charset val="204"/>
        <scheme val="minor"/>
      </rPr>
      <t>пятью</t>
    </r>
    <r>
      <rPr>
        <sz val="9"/>
        <color theme="1"/>
        <rFont val="Calibri"/>
        <family val="2"/>
        <charset val="204"/>
        <scheme val="minor"/>
      </rPr>
      <t xml:space="preserve"> пропусками</t>
    </r>
  </si>
  <si>
    <t>По квартилям</t>
  </si>
  <si>
    <t>Первый квартиль</t>
  </si>
  <si>
    <t>Третий квартиль</t>
  </si>
  <si>
    <t>Межквартильное</t>
  </si>
  <si>
    <t>Верхняя граница</t>
  </si>
  <si>
    <t>Нижняя граница</t>
  </si>
  <si>
    <t>Поиск пропусков</t>
  </si>
  <si>
    <t>Погрешность</t>
  </si>
  <si>
    <t>Урезанное среднее</t>
  </si>
  <si>
    <t>По погрешности (экспертный метод)</t>
  </si>
  <si>
    <t>Границы для графика</t>
  </si>
  <si>
    <t> 2.962377583</t>
  </si>
  <si>
    <t> 3.242315511</t>
  </si>
  <si>
    <t> 3.973222409</t>
  </si>
  <si>
    <t>Выбросы</t>
  </si>
  <si>
    <t>Пропуски</t>
  </si>
  <si>
    <t>Простое исключение</t>
  </si>
  <si>
    <t>Ad-hoc исключение</t>
  </si>
  <si>
    <t>Маркировка</t>
  </si>
  <si>
    <t>Этап 1 - Маркировка</t>
  </si>
  <si>
    <t>Этап 2 - Ad-hoc анализ, восстановление данных, формирование очищенной выборки и повторная маркировка</t>
  </si>
  <si>
    <t>Станд. Откл.</t>
  </si>
  <si>
    <t> 2.9623</t>
  </si>
  <si>
    <t> 3.2423</t>
  </si>
  <si>
    <t> 3.9732</t>
  </si>
  <si>
    <t>Этап 3 - Вычисление основных статистик очищенной выборки и подсчет числа импутаций</t>
  </si>
  <si>
    <t>Импутаций</t>
  </si>
  <si>
    <t>Этап 5 - вычисление суммы квадратов разниц основных статистик очищенной и синтетической выборок</t>
  </si>
  <si>
    <t>Сум. кв. разн.</t>
  </si>
  <si>
    <t>Этап 4 - Создание синтетической выборки на основании таблицы импутаций заполненной нулями</t>
  </si>
  <si>
    <t>Этап 6 - подбор значений импутаций эволюционным методом в промежутке квартильных границ</t>
  </si>
  <si>
    <t>Импутации подбирают таким образом, чтобы уменьшалась сумма квадратов разниц</t>
  </si>
  <si>
    <t>Этап 7 - уточнение значений импутаций методом ОПГ</t>
  </si>
  <si>
    <r>
      <t xml:space="preserve">Неупорядоченная выборка с </t>
    </r>
    <r>
      <rPr>
        <b/>
        <sz val="9"/>
        <color theme="1"/>
        <rFont val="Calibri"/>
        <family val="2"/>
        <charset val="204"/>
        <scheme val="minor"/>
      </rPr>
      <t>четырьмя</t>
    </r>
    <r>
      <rPr>
        <sz val="9"/>
        <color theme="1"/>
        <rFont val="Calibri"/>
        <family val="2"/>
        <charset val="204"/>
        <scheme val="minor"/>
      </rPr>
      <t xml:space="preserve"> выбросами и </t>
    </r>
    <r>
      <rPr>
        <b/>
        <sz val="9"/>
        <color theme="1"/>
        <rFont val="Calibri"/>
        <family val="2"/>
        <charset val="204"/>
        <scheme val="minor"/>
      </rPr>
      <t>пятью</t>
    </r>
    <r>
      <rPr>
        <sz val="9"/>
        <color theme="1"/>
        <rFont val="Calibri"/>
        <family val="2"/>
        <charset val="204"/>
        <scheme val="minor"/>
      </rPr>
      <t xml:space="preserve"> пропусками</t>
    </r>
  </si>
  <si>
    <t> 2.962377</t>
  </si>
  <si>
    <t> 3.242315</t>
  </si>
  <si>
    <t> 3.973222</t>
  </si>
  <si>
    <t>Статистическая подстановка (медианой)</t>
  </si>
  <si>
    <t>квартили</t>
  </si>
  <si>
    <t>данные</t>
  </si>
  <si>
    <t>межкварт</t>
  </si>
  <si>
    <t>1кв</t>
  </si>
  <si>
    <t>3кв</t>
  </si>
  <si>
    <t>нижн г</t>
  </si>
  <si>
    <t>верх г</t>
  </si>
  <si>
    <t>выбросы</t>
  </si>
  <si>
    <t>без выбросов</t>
  </si>
  <si>
    <t>осн статистика</t>
  </si>
  <si>
    <t>среднее</t>
  </si>
  <si>
    <t>медиана</t>
  </si>
  <si>
    <t>ассиметр</t>
  </si>
  <si>
    <t>стандотк</t>
  </si>
  <si>
    <t>импутац</t>
  </si>
  <si>
    <t>эксцесс</t>
  </si>
  <si>
    <t>синт выб</t>
  </si>
  <si>
    <t>даннсинт</t>
  </si>
  <si>
    <t>средн</t>
  </si>
  <si>
    <t>квразн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</si>
</sst>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00"/>
    <numFmt numFmtId="166" formatCode="0.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0" xfId="0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0" fillId="0" borderId="9" xfId="0" applyBorder="1" applyAlignment="1">
      <alignment horizontal="center"/>
    </xf>
    <xf numFmtId="9" fontId="0" fillId="0" borderId="10" xfId="1" applyFont="1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4" borderId="10" xfId="0" applyFill="1" applyBorder="1"/>
    <xf numFmtId="0" fontId="0" fillId="5" borderId="10" xfId="0" applyFill="1" applyBorder="1"/>
    <xf numFmtId="165" fontId="0" fillId="0" borderId="7" xfId="0" applyNumberFormat="1" applyBorder="1"/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0" fontId="0" fillId="0" borderId="9" xfId="0" applyBorder="1"/>
    <xf numFmtId="0" fontId="0" fillId="0" borderId="7" xfId="0" applyBorder="1"/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10" xfId="0" applyNumberFormat="1" applyBorder="1"/>
    <xf numFmtId="166" fontId="0" fillId="4" borderId="10" xfId="0" applyNumberFormat="1" applyFill="1" applyBorder="1"/>
    <xf numFmtId="166" fontId="0" fillId="0" borderId="7" xfId="0" applyNumberFormat="1" applyBorder="1"/>
    <xf numFmtId="166" fontId="0" fillId="0" borderId="9" xfId="0" applyNumberFormat="1" applyBorder="1"/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/>
    <xf numFmtId="166" fontId="0" fillId="0" borderId="8" xfId="0" applyNumberFormat="1" applyBorder="1"/>
    <xf numFmtId="166" fontId="0" fillId="0" borderId="12" xfId="0" applyNumberFormat="1" applyBorder="1"/>
    <xf numFmtId="0" fontId="0" fillId="0" borderId="4" xfId="0" applyFill="1" applyBorder="1"/>
    <xf numFmtId="166" fontId="0" fillId="3" borderId="8" xfId="0" applyNumberFormat="1" applyFill="1" applyBorder="1"/>
    <xf numFmtId="166" fontId="0" fillId="3" borderId="10" xfId="0" applyNumberFormat="1" applyFill="1" applyBorder="1"/>
    <xf numFmtId="166" fontId="0" fillId="3" borderId="12" xfId="0" applyNumberFormat="1" applyFill="1" applyBorder="1"/>
    <xf numFmtId="166" fontId="0" fillId="3" borderId="0" xfId="0" applyNumberFormat="1" applyFill="1"/>
    <xf numFmtId="0" fontId="0" fillId="2" borderId="6" xfId="0" applyFill="1" applyBorder="1"/>
    <xf numFmtId="166" fontId="0" fillId="0" borderId="14" xfId="0" applyNumberFormat="1" applyBorder="1"/>
    <xf numFmtId="166" fontId="0" fillId="0" borderId="14" xfId="0" applyNumberFormat="1" applyBorder="1" applyAlignment="1">
      <alignment horizontal="right"/>
    </xf>
    <xf numFmtId="166" fontId="0" fillId="0" borderId="15" xfId="0" applyNumberFormat="1" applyBorder="1"/>
    <xf numFmtId="165" fontId="0" fillId="0" borderId="1" xfId="0" applyNumberFormat="1" applyBorder="1"/>
    <xf numFmtId="165" fontId="0" fillId="0" borderId="0" xfId="0" applyNumberFormat="1" applyBorder="1"/>
    <xf numFmtId="165" fontId="0" fillId="0" borderId="0" xfId="0" applyNumberFormat="1" applyBorder="1" applyAlignment="1">
      <alignment horizontal="right"/>
    </xf>
    <xf numFmtId="165" fontId="0" fillId="0" borderId="2" xfId="0" applyNumberFormat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разброса и границы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750-4D46-935E-F9A2D0D77EEB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750-4D46-935E-F9A2D0D77EEB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750-4D46-935E-F9A2D0D77EEB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750-4D46-935E-F9A2D0D77EEB}"/>
              </c:ext>
            </c:extLst>
          </c:dPt>
          <c:yVal>
            <c:numRef>
              <c:f>'Выбросы и пропуски'!$A$3:$A$42</c:f>
              <c:numCache>
                <c:formatCode>0.000000000</c:formatCode>
                <c:ptCount val="40"/>
                <c:pt idx="0">
                  <c:v>0.87361752807211857</c:v>
                </c:pt>
                <c:pt idx="1">
                  <c:v>0.40211979036867129</c:v>
                </c:pt>
                <c:pt idx="2">
                  <c:v>0.90927860287996887</c:v>
                </c:pt>
                <c:pt idx="3">
                  <c:v>0.72729497677173083</c:v>
                </c:pt>
                <c:pt idx="4">
                  <c:v>10.312855016797672</c:v>
                </c:pt>
                <c:pt idx="5">
                  <c:v>1.1175926106367795</c:v>
                </c:pt>
                <c:pt idx="6">
                  <c:v>1.3711508532853576</c:v>
                </c:pt>
                <c:pt idx="7">
                  <c:v>1.0136136533418696</c:v>
                </c:pt>
                <c:pt idx="8">
                  <c:v>1.5982101462360836</c:v>
                </c:pt>
                <c:pt idx="9">
                  <c:v>1.4491870129640976</c:v>
                </c:pt>
                <c:pt idx="10">
                  <c:v>1.5928767210088679</c:v>
                </c:pt>
                <c:pt idx="11">
                  <c:v>-14.211382328721635</c:v>
                </c:pt>
                <c:pt idx="12">
                  <c:v>2.0205701774122398</c:v>
                </c:pt>
                <c:pt idx="13">
                  <c:v>2.3579715339680964</c:v>
                </c:pt>
                <c:pt idx="14">
                  <c:v>2.0328092987653474</c:v>
                </c:pt>
                <c:pt idx="15">
                  <c:v>2.643820694211072</c:v>
                </c:pt>
                <c:pt idx="16">
                  <c:v>2.5377748436351726</c:v>
                </c:pt>
                <c:pt idx="17">
                  <c:v>2.4873960039116554</c:v>
                </c:pt>
                <c:pt idx="18">
                  <c:v>2.6857098715097192</c:v>
                </c:pt>
                <c:pt idx="19">
                  <c:v>-9.3684125053675338</c:v>
                </c:pt>
                <c:pt idx="20">
                  <c:v>2.47375194253119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15.450173527632581</c:v>
                </c:pt>
                <c:pt idx="27">
                  <c:v>3.2092347044584488</c:v>
                </c:pt>
                <c:pt idx="28">
                  <c:v>3.432108395821805</c:v>
                </c:pt>
                <c:pt idx="29">
                  <c:v>3.2991608533170282</c:v>
                </c:pt>
                <c:pt idx="30">
                  <c:v>3.4850054162477244</c:v>
                </c:pt>
                <c:pt idx="31">
                  <c:v>4.1719687689799052</c:v>
                </c:pt>
                <c:pt idx="32">
                  <c:v>3.5769846944008137</c:v>
                </c:pt>
                <c:pt idx="33">
                  <c:v>4.4499099755795255</c:v>
                </c:pt>
                <c:pt idx="34">
                  <c:v>4.3779373866296805</c:v>
                </c:pt>
                <c:pt idx="35">
                  <c:v>4.1863655721339885</c:v>
                </c:pt>
                <c:pt idx="36">
                  <c:v>4.2874517561600616</c:v>
                </c:pt>
                <c:pt idx="37">
                  <c:v>4.4054694585934051</c:v>
                </c:pt>
                <c:pt idx="38">
                  <c:v>4.2775353461300814</c:v>
                </c:pt>
                <c:pt idx="39">
                  <c:v>4.7829826091924756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0-4D46-935E-F9A2D0D77EEB}"/>
            </c:ext>
          </c:extLst>
        </c:ser>
        <c:ser>
          <c:idx val="1"/>
          <c:order val="1"/>
          <c:tx>
            <c:v>Ниж кв гран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'Выбросы и пропуски'!$T$3:$T$42</c:f>
              <c:numCache>
                <c:formatCode>General</c:formatCode>
                <c:ptCount val="40"/>
                <c:pt idx="0">
                  <c:v>-2.7433284230236019</c:v>
                </c:pt>
                <c:pt idx="1">
                  <c:v>-2.7433284230236019</c:v>
                </c:pt>
                <c:pt idx="2">
                  <c:v>-2.7433284230236019</c:v>
                </c:pt>
                <c:pt idx="3">
                  <c:v>-2.7433284230236019</c:v>
                </c:pt>
                <c:pt idx="4">
                  <c:v>-2.7433284230236019</c:v>
                </c:pt>
                <c:pt idx="5">
                  <c:v>-2.7433284230236019</c:v>
                </c:pt>
                <c:pt idx="6">
                  <c:v>-2.7433284230236019</c:v>
                </c:pt>
                <c:pt idx="7">
                  <c:v>-2.7433284230236019</c:v>
                </c:pt>
                <c:pt idx="8">
                  <c:v>-2.7433284230236019</c:v>
                </c:pt>
                <c:pt idx="9">
                  <c:v>-2.7433284230236019</c:v>
                </c:pt>
                <c:pt idx="10">
                  <c:v>-2.7433284230236019</c:v>
                </c:pt>
                <c:pt idx="11">
                  <c:v>-2.7433284230236019</c:v>
                </c:pt>
                <c:pt idx="12">
                  <c:v>-2.7433284230236019</c:v>
                </c:pt>
                <c:pt idx="13">
                  <c:v>-2.7433284230236019</c:v>
                </c:pt>
                <c:pt idx="14">
                  <c:v>-2.7433284230236019</c:v>
                </c:pt>
                <c:pt idx="15">
                  <c:v>-2.7433284230236019</c:v>
                </c:pt>
                <c:pt idx="16">
                  <c:v>-2.7433284230236019</c:v>
                </c:pt>
                <c:pt idx="17">
                  <c:v>-2.7433284230236019</c:v>
                </c:pt>
                <c:pt idx="18">
                  <c:v>-2.7433284230236019</c:v>
                </c:pt>
                <c:pt idx="19">
                  <c:v>-2.7433284230236019</c:v>
                </c:pt>
                <c:pt idx="20">
                  <c:v>-2.7433284230236019</c:v>
                </c:pt>
                <c:pt idx="21">
                  <c:v>-2.7433284230236019</c:v>
                </c:pt>
                <c:pt idx="22">
                  <c:v>-2.7433284230236019</c:v>
                </c:pt>
                <c:pt idx="23">
                  <c:v>-2.7433284230236019</c:v>
                </c:pt>
                <c:pt idx="24">
                  <c:v>-2.7433284230236019</c:v>
                </c:pt>
                <c:pt idx="25">
                  <c:v>-2.7433284230236019</c:v>
                </c:pt>
                <c:pt idx="26">
                  <c:v>-2.7433284230236019</c:v>
                </c:pt>
                <c:pt idx="27">
                  <c:v>-2.7433284230236019</c:v>
                </c:pt>
                <c:pt idx="28">
                  <c:v>-2.7433284230236019</c:v>
                </c:pt>
                <c:pt idx="29">
                  <c:v>-2.7433284230236019</c:v>
                </c:pt>
                <c:pt idx="30">
                  <c:v>-2.7433284230236019</c:v>
                </c:pt>
                <c:pt idx="31">
                  <c:v>-2.7433284230236019</c:v>
                </c:pt>
                <c:pt idx="32">
                  <c:v>-2.7433284230236019</c:v>
                </c:pt>
                <c:pt idx="33">
                  <c:v>-2.7433284230236019</c:v>
                </c:pt>
                <c:pt idx="34">
                  <c:v>-2.7433284230236019</c:v>
                </c:pt>
                <c:pt idx="35">
                  <c:v>-2.7433284230236019</c:v>
                </c:pt>
                <c:pt idx="36">
                  <c:v>-2.7433284230236019</c:v>
                </c:pt>
                <c:pt idx="37">
                  <c:v>-2.7433284230236019</c:v>
                </c:pt>
                <c:pt idx="38">
                  <c:v>-2.7433284230236019</c:v>
                </c:pt>
                <c:pt idx="39">
                  <c:v>-2.7433284230236019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50-4D46-935E-F9A2D0D77EEB}"/>
            </c:ext>
          </c:extLst>
        </c:ser>
        <c:ser>
          <c:idx val="2"/>
          <c:order val="2"/>
          <c:tx>
            <c:v>Верх кв гран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'Выбросы и пропуски'!$U$3:$U$42</c:f>
              <c:numCache>
                <c:formatCode>General</c:formatCode>
                <c:ptCount val="40"/>
                <c:pt idx="0">
                  <c:v>8.3326645267052761</c:v>
                </c:pt>
                <c:pt idx="1">
                  <c:v>8.3326645267052761</c:v>
                </c:pt>
                <c:pt idx="2">
                  <c:v>8.3326645267052761</c:v>
                </c:pt>
                <c:pt idx="3">
                  <c:v>8.3326645267052761</c:v>
                </c:pt>
                <c:pt idx="4">
                  <c:v>8.3326645267052761</c:v>
                </c:pt>
                <c:pt idx="5">
                  <c:v>8.3326645267052761</c:v>
                </c:pt>
                <c:pt idx="6">
                  <c:v>8.3326645267052761</c:v>
                </c:pt>
                <c:pt idx="7">
                  <c:v>8.3326645267052761</c:v>
                </c:pt>
                <c:pt idx="8">
                  <c:v>8.3326645267052761</c:v>
                </c:pt>
                <c:pt idx="9">
                  <c:v>8.3326645267052761</c:v>
                </c:pt>
                <c:pt idx="10">
                  <c:v>8.3326645267052761</c:v>
                </c:pt>
                <c:pt idx="11">
                  <c:v>8.3326645267052761</c:v>
                </c:pt>
                <c:pt idx="12">
                  <c:v>8.3326645267052761</c:v>
                </c:pt>
                <c:pt idx="13">
                  <c:v>8.3326645267052761</c:v>
                </c:pt>
                <c:pt idx="14">
                  <c:v>8.3326645267052761</c:v>
                </c:pt>
                <c:pt idx="15">
                  <c:v>8.3326645267052761</c:v>
                </c:pt>
                <c:pt idx="16">
                  <c:v>8.3326645267052761</c:v>
                </c:pt>
                <c:pt idx="17">
                  <c:v>8.3326645267052761</c:v>
                </c:pt>
                <c:pt idx="18">
                  <c:v>8.3326645267052761</c:v>
                </c:pt>
                <c:pt idx="19">
                  <c:v>8.3326645267052761</c:v>
                </c:pt>
                <c:pt idx="20">
                  <c:v>8.3326645267052761</c:v>
                </c:pt>
                <c:pt idx="21">
                  <c:v>8.3326645267052761</c:v>
                </c:pt>
                <c:pt idx="22">
                  <c:v>8.3326645267052761</c:v>
                </c:pt>
                <c:pt idx="23">
                  <c:v>8.3326645267052761</c:v>
                </c:pt>
                <c:pt idx="24">
                  <c:v>8.3326645267052761</c:v>
                </c:pt>
                <c:pt idx="25">
                  <c:v>8.3326645267052761</c:v>
                </c:pt>
                <c:pt idx="26">
                  <c:v>8.3326645267052761</c:v>
                </c:pt>
                <c:pt idx="27">
                  <c:v>8.3326645267052761</c:v>
                </c:pt>
                <c:pt idx="28">
                  <c:v>8.3326645267052761</c:v>
                </c:pt>
                <c:pt idx="29">
                  <c:v>8.3326645267052761</c:v>
                </c:pt>
                <c:pt idx="30">
                  <c:v>8.3326645267052761</c:v>
                </c:pt>
                <c:pt idx="31">
                  <c:v>8.3326645267052761</c:v>
                </c:pt>
                <c:pt idx="32">
                  <c:v>8.3326645267052761</c:v>
                </c:pt>
                <c:pt idx="33">
                  <c:v>8.3326645267052761</c:v>
                </c:pt>
                <c:pt idx="34">
                  <c:v>8.3326645267052761</c:v>
                </c:pt>
                <c:pt idx="35">
                  <c:v>8.3326645267052761</c:v>
                </c:pt>
                <c:pt idx="36">
                  <c:v>8.3326645267052761</c:v>
                </c:pt>
                <c:pt idx="37">
                  <c:v>8.3326645267052761</c:v>
                </c:pt>
                <c:pt idx="38">
                  <c:v>8.3326645267052761</c:v>
                </c:pt>
                <c:pt idx="39">
                  <c:v>8.3326645267052761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50-4D46-935E-F9A2D0D77EEB}"/>
            </c:ext>
          </c:extLst>
        </c:ser>
        <c:ser>
          <c:idx val="3"/>
          <c:order val="3"/>
          <c:tx>
            <c:v>Ниж погр гран</c:v>
          </c:tx>
          <c:spPr>
            <a:ln w="127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'Выбросы и пропуски'!$V$3:$V$42</c:f>
              <c:numCache>
                <c:formatCode>General</c:formatCode>
                <c:ptCount val="40"/>
                <c:pt idx="0">
                  <c:v>-1.8828285537136029</c:v>
                </c:pt>
                <c:pt idx="1">
                  <c:v>-1.8828285537136029</c:v>
                </c:pt>
                <c:pt idx="2">
                  <c:v>-1.8828285537136029</c:v>
                </c:pt>
                <c:pt idx="3">
                  <c:v>-1.8828285537136029</c:v>
                </c:pt>
                <c:pt idx="4">
                  <c:v>-1.8828285537136029</c:v>
                </c:pt>
                <c:pt idx="5">
                  <c:v>-1.8828285537136029</c:v>
                </c:pt>
                <c:pt idx="6">
                  <c:v>-1.8828285537136029</c:v>
                </c:pt>
                <c:pt idx="7">
                  <c:v>-1.8828285537136029</c:v>
                </c:pt>
                <c:pt idx="8">
                  <c:v>-1.8828285537136029</c:v>
                </c:pt>
                <c:pt idx="9">
                  <c:v>-1.8828285537136029</c:v>
                </c:pt>
                <c:pt idx="10">
                  <c:v>-1.8828285537136029</c:v>
                </c:pt>
                <c:pt idx="11">
                  <c:v>-1.8828285537136029</c:v>
                </c:pt>
                <c:pt idx="12">
                  <c:v>-1.8828285537136029</c:v>
                </c:pt>
                <c:pt idx="13">
                  <c:v>-1.8828285537136029</c:v>
                </c:pt>
                <c:pt idx="14">
                  <c:v>-1.8828285537136029</c:v>
                </c:pt>
                <c:pt idx="15">
                  <c:v>-1.8828285537136029</c:v>
                </c:pt>
                <c:pt idx="16">
                  <c:v>-1.8828285537136029</c:v>
                </c:pt>
                <c:pt idx="17">
                  <c:v>-1.8828285537136029</c:v>
                </c:pt>
                <c:pt idx="18">
                  <c:v>-1.8828285537136029</c:v>
                </c:pt>
                <c:pt idx="19">
                  <c:v>-1.8828285537136029</c:v>
                </c:pt>
                <c:pt idx="20">
                  <c:v>-1.8828285537136029</c:v>
                </c:pt>
                <c:pt idx="21">
                  <c:v>-1.8828285537136029</c:v>
                </c:pt>
                <c:pt idx="22">
                  <c:v>-1.8828285537136029</c:v>
                </c:pt>
                <c:pt idx="23">
                  <c:v>-1.8828285537136029</c:v>
                </c:pt>
                <c:pt idx="24">
                  <c:v>-1.8828285537136029</c:v>
                </c:pt>
                <c:pt idx="25">
                  <c:v>-1.8828285537136029</c:v>
                </c:pt>
                <c:pt idx="26">
                  <c:v>-1.8828285537136029</c:v>
                </c:pt>
                <c:pt idx="27">
                  <c:v>-1.8828285537136029</c:v>
                </c:pt>
                <c:pt idx="28">
                  <c:v>-1.8828285537136029</c:v>
                </c:pt>
                <c:pt idx="29">
                  <c:v>-1.8828285537136029</c:v>
                </c:pt>
                <c:pt idx="30">
                  <c:v>-1.8828285537136029</c:v>
                </c:pt>
                <c:pt idx="31">
                  <c:v>-1.8828285537136029</c:v>
                </c:pt>
                <c:pt idx="32">
                  <c:v>-1.8828285537136029</c:v>
                </c:pt>
                <c:pt idx="33">
                  <c:v>-1.8828285537136029</c:v>
                </c:pt>
                <c:pt idx="34">
                  <c:v>-1.8828285537136029</c:v>
                </c:pt>
                <c:pt idx="35">
                  <c:v>-1.8828285537136029</c:v>
                </c:pt>
                <c:pt idx="36">
                  <c:v>-1.8828285537136029</c:v>
                </c:pt>
                <c:pt idx="37">
                  <c:v>-1.8828285537136029</c:v>
                </c:pt>
                <c:pt idx="38">
                  <c:v>-1.8828285537136029</c:v>
                </c:pt>
                <c:pt idx="39">
                  <c:v>-1.8828285537136029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50-4D46-935E-F9A2D0D77EEB}"/>
            </c:ext>
          </c:extLst>
        </c:ser>
        <c:ser>
          <c:idx val="4"/>
          <c:order val="4"/>
          <c:tx>
            <c:v>Верх погр гран</c:v>
          </c:tx>
          <c:spPr>
            <a:ln w="127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'Выбросы и пропуски'!$W$3:$W$42</c:f>
              <c:numCache>
                <c:formatCode>General</c:formatCode>
                <c:ptCount val="40"/>
                <c:pt idx="0">
                  <c:v>7.206869579435276</c:v>
                </c:pt>
                <c:pt idx="1">
                  <c:v>7.206869579435276</c:v>
                </c:pt>
                <c:pt idx="2">
                  <c:v>7.206869579435276</c:v>
                </c:pt>
                <c:pt idx="3">
                  <c:v>7.206869579435276</c:v>
                </c:pt>
                <c:pt idx="4">
                  <c:v>7.206869579435276</c:v>
                </c:pt>
                <c:pt idx="5">
                  <c:v>7.206869579435276</c:v>
                </c:pt>
                <c:pt idx="6">
                  <c:v>7.206869579435276</c:v>
                </c:pt>
                <c:pt idx="7">
                  <c:v>7.206869579435276</c:v>
                </c:pt>
                <c:pt idx="8">
                  <c:v>7.206869579435276</c:v>
                </c:pt>
                <c:pt idx="9">
                  <c:v>7.206869579435276</c:v>
                </c:pt>
                <c:pt idx="10">
                  <c:v>7.206869579435276</c:v>
                </c:pt>
                <c:pt idx="11">
                  <c:v>7.206869579435276</c:v>
                </c:pt>
                <c:pt idx="12">
                  <c:v>7.206869579435276</c:v>
                </c:pt>
                <c:pt idx="13">
                  <c:v>7.206869579435276</c:v>
                </c:pt>
                <c:pt idx="14">
                  <c:v>7.206869579435276</c:v>
                </c:pt>
                <c:pt idx="15">
                  <c:v>7.206869579435276</c:v>
                </c:pt>
                <c:pt idx="16">
                  <c:v>7.206869579435276</c:v>
                </c:pt>
                <c:pt idx="17">
                  <c:v>7.206869579435276</c:v>
                </c:pt>
                <c:pt idx="18">
                  <c:v>7.206869579435276</c:v>
                </c:pt>
                <c:pt idx="19">
                  <c:v>7.206869579435276</c:v>
                </c:pt>
                <c:pt idx="20">
                  <c:v>7.206869579435276</c:v>
                </c:pt>
                <c:pt idx="21">
                  <c:v>7.206869579435276</c:v>
                </c:pt>
                <c:pt idx="22">
                  <c:v>7.206869579435276</c:v>
                </c:pt>
                <c:pt idx="23">
                  <c:v>7.206869579435276</c:v>
                </c:pt>
                <c:pt idx="24">
                  <c:v>7.206869579435276</c:v>
                </c:pt>
                <c:pt idx="25">
                  <c:v>7.206869579435276</c:v>
                </c:pt>
                <c:pt idx="26">
                  <c:v>7.206869579435276</c:v>
                </c:pt>
                <c:pt idx="27">
                  <c:v>7.206869579435276</c:v>
                </c:pt>
                <c:pt idx="28">
                  <c:v>7.206869579435276</c:v>
                </c:pt>
                <c:pt idx="29">
                  <c:v>7.206869579435276</c:v>
                </c:pt>
                <c:pt idx="30">
                  <c:v>7.206869579435276</c:v>
                </c:pt>
                <c:pt idx="31">
                  <c:v>7.206869579435276</c:v>
                </c:pt>
                <c:pt idx="32">
                  <c:v>7.206869579435276</c:v>
                </c:pt>
                <c:pt idx="33">
                  <c:v>7.206869579435276</c:v>
                </c:pt>
                <c:pt idx="34">
                  <c:v>7.206869579435276</c:v>
                </c:pt>
                <c:pt idx="35">
                  <c:v>7.206869579435276</c:v>
                </c:pt>
                <c:pt idx="36">
                  <c:v>7.206869579435276</c:v>
                </c:pt>
                <c:pt idx="37">
                  <c:v>7.206869579435276</c:v>
                </c:pt>
                <c:pt idx="38">
                  <c:v>7.206869579435276</c:v>
                </c:pt>
                <c:pt idx="39">
                  <c:v>7.206869579435276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50-4D46-935E-F9A2D0D77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76448"/>
        <c:axId val="266269392"/>
      </c:scatterChart>
      <c:valAx>
        <c:axId val="62837644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269392"/>
        <c:crosses val="autoZero"/>
        <c:crossBetween val="midCat"/>
      </c:valAx>
      <c:valAx>
        <c:axId val="266269392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837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'Множественная импутация'!$W$3:$W$256</c:f>
              <c:numCache>
                <c:formatCode>General</c:formatCode>
                <c:ptCount val="254"/>
                <c:pt idx="0">
                  <c:v>0.115</c:v>
                </c:pt>
                <c:pt idx="1">
                  <c:v>0.125</c:v>
                </c:pt>
                <c:pt idx="2">
                  <c:v>0.127</c:v>
                </c:pt>
                <c:pt idx="3">
                  <c:v>0.124</c:v>
                </c:pt>
                <c:pt idx="4">
                  <c:v>0.12</c:v>
                </c:pt>
                <c:pt idx="5">
                  <c:v>0.11899999999999999</c:v>
                </c:pt>
                <c:pt idx="6">
                  <c:v>0.114</c:v>
                </c:pt>
                <c:pt idx="7">
                  <c:v>0.127</c:v>
                </c:pt>
                <c:pt idx="8">
                  <c:v>0.12</c:v>
                </c:pt>
                <c:pt idx="9">
                  <c:v>0.124</c:v>
                </c:pt>
                <c:pt idx="10">
                  <c:v>0.125</c:v>
                </c:pt>
                <c:pt idx="11">
                  <c:v>0.11600000000000001</c:v>
                </c:pt>
                <c:pt idx="12">
                  <c:v>0.11799999999999999</c:v>
                </c:pt>
                <c:pt idx="13">
                  <c:v>0.11799999999999999</c:v>
                </c:pt>
                <c:pt idx="14">
                  <c:v>0.115</c:v>
                </c:pt>
                <c:pt idx="15">
                  <c:v>0.11700000000000001</c:v>
                </c:pt>
                <c:pt idx="16">
                  <c:v>0.115</c:v>
                </c:pt>
                <c:pt idx="17">
                  <c:v>0.11600000000000001</c:v>
                </c:pt>
                <c:pt idx="18">
                  <c:v>0.114</c:v>
                </c:pt>
                <c:pt idx="19">
                  <c:v>0.114</c:v>
                </c:pt>
                <c:pt idx="20">
                  <c:v>0.11700000000000001</c:v>
                </c:pt>
                <c:pt idx="21">
                  <c:v>0.11899999999999999</c:v>
                </c:pt>
                <c:pt idx="22">
                  <c:v>0.11899999999999999</c:v>
                </c:pt>
                <c:pt idx="23">
                  <c:v>0.11600000000000001</c:v>
                </c:pt>
                <c:pt idx="24">
                  <c:v>0.113</c:v>
                </c:pt>
                <c:pt idx="25">
                  <c:v>0.113</c:v>
                </c:pt>
                <c:pt idx="26">
                  <c:v>0.115</c:v>
                </c:pt>
                <c:pt idx="27">
                  <c:v>0.114</c:v>
                </c:pt>
                <c:pt idx="28">
                  <c:v>0.113</c:v>
                </c:pt>
                <c:pt idx="29">
                  <c:v>0.11600000000000001</c:v>
                </c:pt>
                <c:pt idx="30">
                  <c:v>0.114</c:v>
                </c:pt>
                <c:pt idx="31">
                  <c:v>0.1168</c:v>
                </c:pt>
                <c:pt idx="32">
                  <c:v>0.114</c:v>
                </c:pt>
                <c:pt idx="33">
                  <c:v>0.11459999999999999</c:v>
                </c:pt>
                <c:pt idx="34">
                  <c:v>0.1134</c:v>
                </c:pt>
                <c:pt idx="35">
                  <c:v>0.113</c:v>
                </c:pt>
                <c:pt idx="36">
                  <c:v>0.1118</c:v>
                </c:pt>
                <c:pt idx="37">
                  <c:v>0.1186</c:v>
                </c:pt>
                <c:pt idx="38">
                  <c:v>0.1104</c:v>
                </c:pt>
                <c:pt idx="39">
                  <c:v>0.11</c:v>
                </c:pt>
                <c:pt idx="40">
                  <c:v>0.11219999999999999</c:v>
                </c:pt>
                <c:pt idx="41">
                  <c:v>0.11459999999999999</c:v>
                </c:pt>
                <c:pt idx="42">
                  <c:v>0.112</c:v>
                </c:pt>
                <c:pt idx="43">
                  <c:v>0.1132</c:v>
                </c:pt>
                <c:pt idx="44">
                  <c:v>0.11600000000000001</c:v>
                </c:pt>
                <c:pt idx="45">
                  <c:v>0.114</c:v>
                </c:pt>
                <c:pt idx="46">
                  <c:v>0.11119999999999999</c:v>
                </c:pt>
                <c:pt idx="47">
                  <c:v>0.111</c:v>
                </c:pt>
                <c:pt idx="48">
                  <c:v>0.11119999999999999</c:v>
                </c:pt>
                <c:pt idx="49">
                  <c:v>0.113</c:v>
                </c:pt>
                <c:pt idx="50">
                  <c:v>0.11219999999999999</c:v>
                </c:pt>
                <c:pt idx="51">
                  <c:v>0.1128</c:v>
                </c:pt>
                <c:pt idx="52">
                  <c:v>0.1132</c:v>
                </c:pt>
                <c:pt idx="53">
                  <c:v>0.11219999999999999</c:v>
                </c:pt>
                <c:pt idx="54">
                  <c:v>0.1148</c:v>
                </c:pt>
                <c:pt idx="55">
                  <c:v>0.11119999999999999</c:v>
                </c:pt>
                <c:pt idx="56">
                  <c:v>0.112</c:v>
                </c:pt>
                <c:pt idx="57">
                  <c:v>0.1118</c:v>
                </c:pt>
                <c:pt idx="58">
                  <c:v>0.1108</c:v>
                </c:pt>
                <c:pt idx="59">
                  <c:v>0.11</c:v>
                </c:pt>
                <c:pt idx="60">
                  <c:v>0.11</c:v>
                </c:pt>
                <c:pt idx="61">
                  <c:v>0.112</c:v>
                </c:pt>
                <c:pt idx="62">
                  <c:v>0.1094</c:v>
                </c:pt>
                <c:pt idx="63">
                  <c:v>0.1094</c:v>
                </c:pt>
                <c:pt idx="64">
                  <c:v>0.1096</c:v>
                </c:pt>
                <c:pt idx="65">
                  <c:v>0.1082</c:v>
                </c:pt>
                <c:pt idx="66">
                  <c:v>0.1082</c:v>
                </c:pt>
                <c:pt idx="67">
                  <c:v>0.10979999999999999</c:v>
                </c:pt>
                <c:pt idx="68">
                  <c:v>0.10639999999999999</c:v>
                </c:pt>
                <c:pt idx="69">
                  <c:v>0.108</c:v>
                </c:pt>
                <c:pt idx="70">
                  <c:v>0.106</c:v>
                </c:pt>
                <c:pt idx="71">
                  <c:v>0.10539999999999999</c:v>
                </c:pt>
                <c:pt idx="72">
                  <c:v>0.10979999999999999</c:v>
                </c:pt>
                <c:pt idx="73">
                  <c:v>0.1066</c:v>
                </c:pt>
                <c:pt idx="74">
                  <c:v>0.107</c:v>
                </c:pt>
                <c:pt idx="75">
                  <c:v>0.1072</c:v>
                </c:pt>
                <c:pt idx="76">
                  <c:v>0.1056</c:v>
                </c:pt>
                <c:pt idx="77">
                  <c:v>0.1062</c:v>
                </c:pt>
                <c:pt idx="78">
                  <c:v>0.1484</c:v>
                </c:pt>
                <c:pt idx="79">
                  <c:v>0.2074</c:v>
                </c:pt>
                <c:pt idx="80">
                  <c:v>0.19939999999999999</c:v>
                </c:pt>
                <c:pt idx="81">
                  <c:v>0.1888</c:v>
                </c:pt>
                <c:pt idx="82">
                  <c:v>0.18</c:v>
                </c:pt>
                <c:pt idx="83">
                  <c:v>0.1704</c:v>
                </c:pt>
                <c:pt idx="84">
                  <c:v>0.1726</c:v>
                </c:pt>
                <c:pt idx="85">
                  <c:v>0.17019999999999999</c:v>
                </c:pt>
                <c:pt idx="86">
                  <c:v>0.16400000000000001</c:v>
                </c:pt>
                <c:pt idx="87">
                  <c:v>0.1484</c:v>
                </c:pt>
                <c:pt idx="88">
                  <c:v>0.14499999999999999</c:v>
                </c:pt>
                <c:pt idx="89">
                  <c:v>0.13719999999999999</c:v>
                </c:pt>
                <c:pt idx="90">
                  <c:v>0.158</c:v>
                </c:pt>
                <c:pt idx="91">
                  <c:v>0.15340000000000001</c:v>
                </c:pt>
                <c:pt idx="92">
                  <c:v>0.15459999999999999</c:v>
                </c:pt>
                <c:pt idx="93">
                  <c:v>0.1532</c:v>
                </c:pt>
                <c:pt idx="94">
                  <c:v>0.14860000000000001</c:v>
                </c:pt>
                <c:pt idx="95">
                  <c:v>0.14779999999999999</c:v>
                </c:pt>
                <c:pt idx="96">
                  <c:v>0.14799999999999999</c:v>
                </c:pt>
                <c:pt idx="97">
                  <c:v>0.14760000000000001</c:v>
                </c:pt>
                <c:pt idx="98">
                  <c:v>0.14799999999999999</c:v>
                </c:pt>
                <c:pt idx="99">
                  <c:v>0.15440000000000001</c:v>
                </c:pt>
                <c:pt idx="100">
                  <c:v>0.14779999999999999</c:v>
                </c:pt>
                <c:pt idx="101">
                  <c:v>0.15060000000000001</c:v>
                </c:pt>
                <c:pt idx="102">
                  <c:v>0.14460000000000001</c:v>
                </c:pt>
                <c:pt idx="103">
                  <c:v>0.1424</c:v>
                </c:pt>
                <c:pt idx="104">
                  <c:v>0.13519999999999999</c:v>
                </c:pt>
                <c:pt idx="105">
                  <c:v>0.13639999999999999</c:v>
                </c:pt>
                <c:pt idx="106">
                  <c:v>0.13120000000000001</c:v>
                </c:pt>
                <c:pt idx="107">
                  <c:v>0.14119999999999999</c:v>
                </c:pt>
                <c:pt idx="108">
                  <c:v>0.13980000000000001</c:v>
                </c:pt>
                <c:pt idx="109">
                  <c:v>0.13919999999999999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0.1386</c:v>
                </c:pt>
                <c:pt idx="113">
                  <c:v>0.13900000000000001</c:v>
                </c:pt>
                <c:pt idx="114">
                  <c:v>0.13519999999999999</c:v>
                </c:pt>
                <c:pt idx="115">
                  <c:v>0.1356</c:v>
                </c:pt>
                <c:pt idx="116">
                  <c:v>0.13639999999999999</c:v>
                </c:pt>
                <c:pt idx="117">
                  <c:v>0.13739999999999999</c:v>
                </c:pt>
                <c:pt idx="118">
                  <c:v>0.13780000000000001</c:v>
                </c:pt>
                <c:pt idx="119">
                  <c:v>0.13700000000000001</c:v>
                </c:pt>
                <c:pt idx="120">
                  <c:v>0.19159999999999999</c:v>
                </c:pt>
                <c:pt idx="121">
                  <c:v>0.16819999999999999</c:v>
                </c:pt>
                <c:pt idx="122">
                  <c:v>0.1588</c:v>
                </c:pt>
                <c:pt idx="123">
                  <c:v>0.16020000000000001</c:v>
                </c:pt>
                <c:pt idx="124">
                  <c:v>0.16700000000000001</c:v>
                </c:pt>
                <c:pt idx="125">
                  <c:v>0.16139999999999999</c:v>
                </c:pt>
                <c:pt idx="126">
                  <c:v>0.16</c:v>
                </c:pt>
                <c:pt idx="127">
                  <c:v>0.15559999999999999</c:v>
                </c:pt>
                <c:pt idx="128">
                  <c:v>0.15459999999999999</c:v>
                </c:pt>
                <c:pt idx="129">
                  <c:v>0.1542</c:v>
                </c:pt>
                <c:pt idx="130">
                  <c:v>0.15260000000000001</c:v>
                </c:pt>
                <c:pt idx="131">
                  <c:v>0.151</c:v>
                </c:pt>
                <c:pt idx="132">
                  <c:v>0.15140000000000001</c:v>
                </c:pt>
                <c:pt idx="133">
                  <c:v>0.151</c:v>
                </c:pt>
                <c:pt idx="134">
                  <c:v>0.14680000000000001</c:v>
                </c:pt>
                <c:pt idx="135">
                  <c:v>0.14180000000000001</c:v>
                </c:pt>
                <c:pt idx="136">
                  <c:v>0.14480000000000001</c:v>
                </c:pt>
                <c:pt idx="137">
                  <c:v>0.14419999999999999</c:v>
                </c:pt>
                <c:pt idx="138">
                  <c:v>0.14419999999999999</c:v>
                </c:pt>
                <c:pt idx="139">
                  <c:v>0.14319999999999999</c:v>
                </c:pt>
                <c:pt idx="140">
                  <c:v>0.1434</c:v>
                </c:pt>
                <c:pt idx="141">
                  <c:v>0.1434</c:v>
                </c:pt>
                <c:pt idx="142">
                  <c:v>0.14219999999999999</c:v>
                </c:pt>
                <c:pt idx="143">
                  <c:v>0.14280000000000001</c:v>
                </c:pt>
                <c:pt idx="144">
                  <c:v>0.14219999999999999</c:v>
                </c:pt>
                <c:pt idx="145">
                  <c:v>0.14180000000000001</c:v>
                </c:pt>
                <c:pt idx="146">
                  <c:v>0.14119999999999999</c:v>
                </c:pt>
                <c:pt idx="147">
                  <c:v>0.13919999999999999</c:v>
                </c:pt>
                <c:pt idx="148">
                  <c:v>0.1366</c:v>
                </c:pt>
                <c:pt idx="149">
                  <c:v>0.1346</c:v>
                </c:pt>
                <c:pt idx="150">
                  <c:v>0.13400000000000001</c:v>
                </c:pt>
                <c:pt idx="151">
                  <c:v>0.13800000000000001</c:v>
                </c:pt>
                <c:pt idx="152">
                  <c:v>0.13059999999999999</c:v>
                </c:pt>
                <c:pt idx="153">
                  <c:v>0.13320000000000001</c:v>
                </c:pt>
                <c:pt idx="154">
                  <c:v>0.1328</c:v>
                </c:pt>
                <c:pt idx="155">
                  <c:v>0.13439999999999999</c:v>
                </c:pt>
                <c:pt idx="156">
                  <c:v>0.13780000000000001</c:v>
                </c:pt>
                <c:pt idx="157">
                  <c:v>0.13919999999999999</c:v>
                </c:pt>
                <c:pt idx="158">
                  <c:v>0.13789999999999999</c:v>
                </c:pt>
                <c:pt idx="159">
                  <c:v>0.14460000000000001</c:v>
                </c:pt>
                <c:pt idx="160">
                  <c:v>0.14269999999999999</c:v>
                </c:pt>
                <c:pt idx="161">
                  <c:v>0.14269999999999999</c:v>
                </c:pt>
                <c:pt idx="162">
                  <c:v>0.13800000000000001</c:v>
                </c:pt>
                <c:pt idx="163">
                  <c:v>0.13830000000000001</c:v>
                </c:pt>
                <c:pt idx="164">
                  <c:v>0.1431</c:v>
                </c:pt>
                <c:pt idx="165">
                  <c:v>0.13639999999999999</c:v>
                </c:pt>
                <c:pt idx="166">
                  <c:v>0.1351</c:v>
                </c:pt>
                <c:pt idx="167">
                  <c:v>0.13320000000000001</c:v>
                </c:pt>
                <c:pt idx="168">
                  <c:v>0.13450000000000001</c:v>
                </c:pt>
                <c:pt idx="169">
                  <c:v>0.1368</c:v>
                </c:pt>
                <c:pt idx="170">
                  <c:v>0.13400000000000001</c:v>
                </c:pt>
                <c:pt idx="171">
                  <c:v>0.13300000000000001</c:v>
                </c:pt>
                <c:pt idx="172">
                  <c:v>0.13250000000000001</c:v>
                </c:pt>
                <c:pt idx="173">
                  <c:v>0.13170000000000001</c:v>
                </c:pt>
                <c:pt idx="174">
                  <c:v>0.1333</c:v>
                </c:pt>
                <c:pt idx="175">
                  <c:v>0.13739999999999999</c:v>
                </c:pt>
                <c:pt idx="176">
                  <c:v>0.13650000000000001</c:v>
                </c:pt>
                <c:pt idx="177">
                  <c:v>0.13689999999999999</c:v>
                </c:pt>
                <c:pt idx="178">
                  <c:v>0.13700000000000001</c:v>
                </c:pt>
                <c:pt idx="179">
                  <c:v>0.1371</c:v>
                </c:pt>
                <c:pt idx="180">
                  <c:v>0.14130000000000001</c:v>
                </c:pt>
                <c:pt idx="181">
                  <c:v>0.1389</c:v>
                </c:pt>
                <c:pt idx="182">
                  <c:v>0.13719999999999999</c:v>
                </c:pt>
                <c:pt idx="183">
                  <c:v>0.13400000000000001</c:v>
                </c:pt>
                <c:pt idx="184">
                  <c:v>0.1321</c:v>
                </c:pt>
                <c:pt idx="185">
                  <c:v>0.1318</c:v>
                </c:pt>
                <c:pt idx="186">
                  <c:v>0.13239999999999999</c:v>
                </c:pt>
                <c:pt idx="187">
                  <c:v>0.13</c:v>
                </c:pt>
                <c:pt idx="188">
                  <c:v>0.1195</c:v>
                </c:pt>
                <c:pt idx="189">
                  <c:v>0.1101</c:v>
                </c:pt>
                <c:pt idx="190">
                  <c:v>0.1232</c:v>
                </c:pt>
                <c:pt idx="191">
                  <c:v>0.126</c:v>
                </c:pt>
                <c:pt idx="192">
                  <c:v>0.1164</c:v>
                </c:pt>
                <c:pt idx="193">
                  <c:v>0.11600000000000001</c:v>
                </c:pt>
                <c:pt idx="194">
                  <c:v>0.1237</c:v>
                </c:pt>
                <c:pt idx="195">
                  <c:v>0.1229</c:v>
                </c:pt>
                <c:pt idx="196">
                  <c:v>0.1201</c:v>
                </c:pt>
                <c:pt idx="197">
                  <c:v>0.1221</c:v>
                </c:pt>
                <c:pt idx="198">
                  <c:v>0.12180000000000001</c:v>
                </c:pt>
                <c:pt idx="199">
                  <c:v>0.12479999999999999</c:v>
                </c:pt>
                <c:pt idx="200">
                  <c:v>0.1208</c:v>
                </c:pt>
                <c:pt idx="201">
                  <c:v>0.125</c:v>
                </c:pt>
                <c:pt idx="202">
                  <c:v>0.1234</c:v>
                </c:pt>
                <c:pt idx="203">
                  <c:v>0.12130000000000001</c:v>
                </c:pt>
                <c:pt idx="204">
                  <c:v>0.12</c:v>
                </c:pt>
                <c:pt idx="205">
                  <c:v>0.1163</c:v>
                </c:pt>
                <c:pt idx="206">
                  <c:v>0.11600000000000001</c:v>
                </c:pt>
                <c:pt idx="207">
                  <c:v>0.1142</c:v>
                </c:pt>
                <c:pt idx="208">
                  <c:v>0.1163</c:v>
                </c:pt>
                <c:pt idx="209">
                  <c:v>0.1111</c:v>
                </c:pt>
                <c:pt idx="210">
                  <c:v>0.125</c:v>
                </c:pt>
                <c:pt idx="211">
                  <c:v>0.1188</c:v>
                </c:pt>
                <c:pt idx="212">
                  <c:v>0.1186</c:v>
                </c:pt>
                <c:pt idx="213">
                  <c:v>0.1174</c:v>
                </c:pt>
                <c:pt idx="214">
                  <c:v>0.1183</c:v>
                </c:pt>
                <c:pt idx="215">
                  <c:v>0.1187</c:v>
                </c:pt>
                <c:pt idx="216">
                  <c:v>0.1164</c:v>
                </c:pt>
                <c:pt idx="217">
                  <c:v>0.13780000000000001</c:v>
                </c:pt>
                <c:pt idx="218">
                  <c:v>0.13089999999999999</c:v>
                </c:pt>
                <c:pt idx="219">
                  <c:v>0.1237</c:v>
                </c:pt>
                <c:pt idx="220">
                  <c:v>0.12959999999999999</c:v>
                </c:pt>
                <c:pt idx="221">
                  <c:v>0.1246</c:v>
                </c:pt>
                <c:pt idx="222">
                  <c:v>0.1236</c:v>
                </c:pt>
                <c:pt idx="223">
                  <c:v>0.12139999999999999</c:v>
                </c:pt>
                <c:pt idx="224">
                  <c:v>0.1192</c:v>
                </c:pt>
                <c:pt idx="225">
                  <c:v>0.11849999999999999</c:v>
                </c:pt>
                <c:pt idx="226">
                  <c:v>0.115</c:v>
                </c:pt>
                <c:pt idx="227">
                  <c:v>0.1195</c:v>
                </c:pt>
                <c:pt idx="228">
                  <c:v>0.11550000000000001</c:v>
                </c:pt>
                <c:pt idx="229">
                  <c:v>0.11700000000000001</c:v>
                </c:pt>
                <c:pt idx="230">
                  <c:v>0.1191</c:v>
                </c:pt>
                <c:pt idx="231">
                  <c:v>0.1197</c:v>
                </c:pt>
                <c:pt idx="232">
                  <c:v>0.12570000000000001</c:v>
                </c:pt>
                <c:pt idx="233">
                  <c:v>0.128</c:v>
                </c:pt>
                <c:pt idx="234">
                  <c:v>0.12230000000000001</c:v>
                </c:pt>
                <c:pt idx="235">
                  <c:v>0.1241</c:v>
                </c:pt>
                <c:pt idx="236">
                  <c:v>0.122</c:v>
                </c:pt>
                <c:pt idx="237">
                  <c:v>0.1245</c:v>
                </c:pt>
                <c:pt idx="238">
                  <c:v>0.124</c:v>
                </c:pt>
                <c:pt idx="239">
                  <c:v>0.12280000000000001</c:v>
                </c:pt>
                <c:pt idx="240">
                  <c:v>0.12230000000000001</c:v>
                </c:pt>
                <c:pt idx="241">
                  <c:v>0.1207</c:v>
                </c:pt>
                <c:pt idx="242">
                  <c:v>0.12089999999999999</c:v>
                </c:pt>
                <c:pt idx="243">
                  <c:v>0.12039999999999999</c:v>
                </c:pt>
                <c:pt idx="244">
                  <c:v>0.1203</c:v>
                </c:pt>
                <c:pt idx="245">
                  <c:v>0.12089999999999999</c:v>
                </c:pt>
                <c:pt idx="246">
                  <c:v>0.1205</c:v>
                </c:pt>
                <c:pt idx="247">
                  <c:v>0.12139999999999999</c:v>
                </c:pt>
                <c:pt idx="248">
                  <c:v>0.12189999999999999</c:v>
                </c:pt>
                <c:pt idx="249">
                  <c:v>0.121</c:v>
                </c:pt>
                <c:pt idx="250">
                  <c:v>0.12039999999999999</c:v>
                </c:pt>
                <c:pt idx="251">
                  <c:v>0.1212</c:v>
                </c:pt>
                <c:pt idx="252">
                  <c:v>0.12189999999999999</c:v>
                </c:pt>
                <c:pt idx="253">
                  <c:v>0.1217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3-4573-8B6C-EC6BF210D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02864"/>
        <c:axId val="518600896"/>
      </c:scatterChart>
      <c:valAx>
        <c:axId val="51860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00896"/>
        <c:crosses val="autoZero"/>
        <c:crossBetween val="midCat"/>
      </c:valAx>
      <c:valAx>
        <c:axId val="5186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0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'Множественная импутация'!$AA$3:$AA$256</c:f>
              <c:numCache>
                <c:formatCode>General</c:formatCode>
                <c:ptCount val="254"/>
                <c:pt idx="0">
                  <c:v>0.115</c:v>
                </c:pt>
                <c:pt idx="1">
                  <c:v>0.125</c:v>
                </c:pt>
                <c:pt idx="2">
                  <c:v>0.127</c:v>
                </c:pt>
                <c:pt idx="3">
                  <c:v>0.124</c:v>
                </c:pt>
                <c:pt idx="4">
                  <c:v>0.12</c:v>
                </c:pt>
                <c:pt idx="5">
                  <c:v>0.11899999999999999</c:v>
                </c:pt>
                <c:pt idx="6">
                  <c:v>0.114</c:v>
                </c:pt>
                <c:pt idx="7">
                  <c:v>0.127</c:v>
                </c:pt>
                <c:pt idx="8">
                  <c:v>0.12</c:v>
                </c:pt>
                <c:pt idx="9">
                  <c:v>0.124</c:v>
                </c:pt>
                <c:pt idx="10">
                  <c:v>0.125</c:v>
                </c:pt>
                <c:pt idx="11">
                  <c:v>0.11600000000000001</c:v>
                </c:pt>
                <c:pt idx="12">
                  <c:v>0.11799999999999999</c:v>
                </c:pt>
                <c:pt idx="13">
                  <c:v>0.11799999999999999</c:v>
                </c:pt>
                <c:pt idx="14">
                  <c:v>0.115</c:v>
                </c:pt>
                <c:pt idx="15">
                  <c:v>0.11700000000000001</c:v>
                </c:pt>
                <c:pt idx="16">
                  <c:v>0.115</c:v>
                </c:pt>
                <c:pt idx="17">
                  <c:v>0.11600000000000001</c:v>
                </c:pt>
                <c:pt idx="18">
                  <c:v>0.114</c:v>
                </c:pt>
                <c:pt idx="19">
                  <c:v>0.114</c:v>
                </c:pt>
                <c:pt idx="20">
                  <c:v>0.11700000000000001</c:v>
                </c:pt>
                <c:pt idx="21">
                  <c:v>0.11899999999999999</c:v>
                </c:pt>
                <c:pt idx="22">
                  <c:v>0.11899999999999999</c:v>
                </c:pt>
                <c:pt idx="23">
                  <c:v>0.11600000000000001</c:v>
                </c:pt>
                <c:pt idx="24">
                  <c:v>0.113</c:v>
                </c:pt>
                <c:pt idx="25">
                  <c:v>0.113</c:v>
                </c:pt>
                <c:pt idx="26">
                  <c:v>0.115</c:v>
                </c:pt>
                <c:pt idx="27">
                  <c:v>0.114</c:v>
                </c:pt>
                <c:pt idx="28">
                  <c:v>0.113</c:v>
                </c:pt>
                <c:pt idx="29">
                  <c:v>0.11600000000000001</c:v>
                </c:pt>
                <c:pt idx="30">
                  <c:v>0.114</c:v>
                </c:pt>
                <c:pt idx="31">
                  <c:v>0.1168</c:v>
                </c:pt>
                <c:pt idx="32">
                  <c:v>0.114</c:v>
                </c:pt>
                <c:pt idx="33">
                  <c:v>0.11459999999999999</c:v>
                </c:pt>
                <c:pt idx="34">
                  <c:v>0.1134</c:v>
                </c:pt>
                <c:pt idx="35">
                  <c:v>0.113</c:v>
                </c:pt>
                <c:pt idx="36">
                  <c:v>0.1118</c:v>
                </c:pt>
                <c:pt idx="37">
                  <c:v>0.1186</c:v>
                </c:pt>
                <c:pt idx="38">
                  <c:v>0.1104</c:v>
                </c:pt>
                <c:pt idx="39">
                  <c:v>0.11</c:v>
                </c:pt>
                <c:pt idx="40">
                  <c:v>0.11219999999999999</c:v>
                </c:pt>
                <c:pt idx="41">
                  <c:v>0.11459999999999999</c:v>
                </c:pt>
                <c:pt idx="42">
                  <c:v>0.112</c:v>
                </c:pt>
                <c:pt idx="43">
                  <c:v>0.1132</c:v>
                </c:pt>
                <c:pt idx="44">
                  <c:v>0.11600000000000001</c:v>
                </c:pt>
                <c:pt idx="45">
                  <c:v>0.114</c:v>
                </c:pt>
                <c:pt idx="46">
                  <c:v>0.11119999999999999</c:v>
                </c:pt>
                <c:pt idx="47">
                  <c:v>0.111</c:v>
                </c:pt>
                <c:pt idx="48">
                  <c:v>0.11119999999999999</c:v>
                </c:pt>
                <c:pt idx="49">
                  <c:v>0.113</c:v>
                </c:pt>
                <c:pt idx="50">
                  <c:v>0.11219999999999999</c:v>
                </c:pt>
                <c:pt idx="51">
                  <c:v>0.1128</c:v>
                </c:pt>
                <c:pt idx="52">
                  <c:v>0.1132</c:v>
                </c:pt>
                <c:pt idx="53">
                  <c:v>0.11219999999999999</c:v>
                </c:pt>
                <c:pt idx="54">
                  <c:v>0.1148</c:v>
                </c:pt>
                <c:pt idx="55">
                  <c:v>0.11119999999999999</c:v>
                </c:pt>
                <c:pt idx="56">
                  <c:v>0.112</c:v>
                </c:pt>
                <c:pt idx="57">
                  <c:v>0.1118</c:v>
                </c:pt>
                <c:pt idx="58">
                  <c:v>0.1108</c:v>
                </c:pt>
                <c:pt idx="59">
                  <c:v>0.11</c:v>
                </c:pt>
                <c:pt idx="60">
                  <c:v>0.11</c:v>
                </c:pt>
                <c:pt idx="61">
                  <c:v>0.112</c:v>
                </c:pt>
                <c:pt idx="62">
                  <c:v>0.1094</c:v>
                </c:pt>
                <c:pt idx="63">
                  <c:v>0.1094</c:v>
                </c:pt>
                <c:pt idx="64">
                  <c:v>0.1096</c:v>
                </c:pt>
                <c:pt idx="65">
                  <c:v>0.1082</c:v>
                </c:pt>
                <c:pt idx="66">
                  <c:v>0.1082</c:v>
                </c:pt>
                <c:pt idx="67">
                  <c:v>0.10979999999999999</c:v>
                </c:pt>
                <c:pt idx="68">
                  <c:v>0.10639999999999999</c:v>
                </c:pt>
                <c:pt idx="69">
                  <c:v>0.108</c:v>
                </c:pt>
                <c:pt idx="70">
                  <c:v>0.106</c:v>
                </c:pt>
                <c:pt idx="71">
                  <c:v>0.10539999999999999</c:v>
                </c:pt>
                <c:pt idx="72">
                  <c:v>0.10979999999999999</c:v>
                </c:pt>
                <c:pt idx="73">
                  <c:v>0.1066</c:v>
                </c:pt>
                <c:pt idx="74">
                  <c:v>0.107</c:v>
                </c:pt>
                <c:pt idx="75">
                  <c:v>0.1072</c:v>
                </c:pt>
                <c:pt idx="76">
                  <c:v>0.1056</c:v>
                </c:pt>
                <c:pt idx="77">
                  <c:v>0.1062</c:v>
                </c:pt>
                <c:pt idx="78">
                  <c:v>0.1484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0.1704</c:v>
                </c:pt>
                <c:pt idx="84">
                  <c:v>0.1726</c:v>
                </c:pt>
                <c:pt idx="85">
                  <c:v>0.17019999999999999</c:v>
                </c:pt>
                <c:pt idx="86">
                  <c:v>0.16400000000000001</c:v>
                </c:pt>
                <c:pt idx="87">
                  <c:v>0.1484</c:v>
                </c:pt>
                <c:pt idx="88">
                  <c:v>0.14499999999999999</c:v>
                </c:pt>
                <c:pt idx="89">
                  <c:v>0.13719999999999999</c:v>
                </c:pt>
                <c:pt idx="90">
                  <c:v>0.158</c:v>
                </c:pt>
                <c:pt idx="91">
                  <c:v>0.15340000000000001</c:v>
                </c:pt>
                <c:pt idx="92">
                  <c:v>0.15459999999999999</c:v>
                </c:pt>
                <c:pt idx="93">
                  <c:v>0.1532</c:v>
                </c:pt>
                <c:pt idx="94">
                  <c:v>0.14860000000000001</c:v>
                </c:pt>
                <c:pt idx="95">
                  <c:v>0.14779999999999999</c:v>
                </c:pt>
                <c:pt idx="96">
                  <c:v>0.14799999999999999</c:v>
                </c:pt>
                <c:pt idx="97">
                  <c:v>0.14760000000000001</c:v>
                </c:pt>
                <c:pt idx="98">
                  <c:v>0.14799999999999999</c:v>
                </c:pt>
                <c:pt idx="99">
                  <c:v>0.15440000000000001</c:v>
                </c:pt>
                <c:pt idx="100">
                  <c:v>0.14779999999999999</c:v>
                </c:pt>
                <c:pt idx="101">
                  <c:v>0.15060000000000001</c:v>
                </c:pt>
                <c:pt idx="102">
                  <c:v>0.14460000000000001</c:v>
                </c:pt>
                <c:pt idx="103">
                  <c:v>0.1424</c:v>
                </c:pt>
                <c:pt idx="104">
                  <c:v>0.13519999999999999</c:v>
                </c:pt>
                <c:pt idx="105">
                  <c:v>0.13639999999999999</c:v>
                </c:pt>
                <c:pt idx="106">
                  <c:v>0.13120000000000001</c:v>
                </c:pt>
                <c:pt idx="107">
                  <c:v>0.14119999999999999</c:v>
                </c:pt>
                <c:pt idx="108">
                  <c:v>0.13980000000000001</c:v>
                </c:pt>
                <c:pt idx="109">
                  <c:v>0.13919999999999999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0.1386</c:v>
                </c:pt>
                <c:pt idx="113">
                  <c:v>0.13900000000000001</c:v>
                </c:pt>
                <c:pt idx="114">
                  <c:v>0.13519999999999999</c:v>
                </c:pt>
                <c:pt idx="115">
                  <c:v>0.1356</c:v>
                </c:pt>
                <c:pt idx="116">
                  <c:v>0.13639999999999999</c:v>
                </c:pt>
                <c:pt idx="117">
                  <c:v>0.13739999999999999</c:v>
                </c:pt>
                <c:pt idx="118">
                  <c:v>0.13780000000000001</c:v>
                </c:pt>
                <c:pt idx="119">
                  <c:v>0.13700000000000001</c:v>
                </c:pt>
                <c:pt idx="120">
                  <c:v>0</c:v>
                </c:pt>
                <c:pt idx="121">
                  <c:v>0.16819999999999999</c:v>
                </c:pt>
                <c:pt idx="122">
                  <c:v>0.1588</c:v>
                </c:pt>
                <c:pt idx="123">
                  <c:v>0.16020000000000001</c:v>
                </c:pt>
                <c:pt idx="124">
                  <c:v>0.16700000000000001</c:v>
                </c:pt>
                <c:pt idx="125">
                  <c:v>0.16139999999999999</c:v>
                </c:pt>
                <c:pt idx="126">
                  <c:v>0.16</c:v>
                </c:pt>
                <c:pt idx="127">
                  <c:v>0.15559999999999999</c:v>
                </c:pt>
                <c:pt idx="128">
                  <c:v>0.15459999999999999</c:v>
                </c:pt>
                <c:pt idx="129">
                  <c:v>0.1542</c:v>
                </c:pt>
                <c:pt idx="130">
                  <c:v>0.15260000000000001</c:v>
                </c:pt>
                <c:pt idx="131">
                  <c:v>0.151</c:v>
                </c:pt>
                <c:pt idx="132">
                  <c:v>0.15140000000000001</c:v>
                </c:pt>
                <c:pt idx="133">
                  <c:v>0.151</c:v>
                </c:pt>
                <c:pt idx="134">
                  <c:v>0.14680000000000001</c:v>
                </c:pt>
                <c:pt idx="135">
                  <c:v>0.14180000000000001</c:v>
                </c:pt>
                <c:pt idx="136">
                  <c:v>0.14480000000000001</c:v>
                </c:pt>
                <c:pt idx="137">
                  <c:v>0.14419999999999999</c:v>
                </c:pt>
                <c:pt idx="138">
                  <c:v>0.14419999999999999</c:v>
                </c:pt>
                <c:pt idx="139">
                  <c:v>0.14319999999999999</c:v>
                </c:pt>
                <c:pt idx="140">
                  <c:v>0.1434</c:v>
                </c:pt>
                <c:pt idx="141">
                  <c:v>0.1434</c:v>
                </c:pt>
                <c:pt idx="142">
                  <c:v>0.14219999999999999</c:v>
                </c:pt>
                <c:pt idx="143">
                  <c:v>0.14280000000000001</c:v>
                </c:pt>
                <c:pt idx="144">
                  <c:v>0.14219999999999999</c:v>
                </c:pt>
                <c:pt idx="145">
                  <c:v>0.14180000000000001</c:v>
                </c:pt>
                <c:pt idx="146">
                  <c:v>0.14119999999999999</c:v>
                </c:pt>
                <c:pt idx="147">
                  <c:v>0.13919999999999999</c:v>
                </c:pt>
                <c:pt idx="148">
                  <c:v>0.1366</c:v>
                </c:pt>
                <c:pt idx="149">
                  <c:v>0.1346</c:v>
                </c:pt>
                <c:pt idx="150">
                  <c:v>0.13400000000000001</c:v>
                </c:pt>
                <c:pt idx="151">
                  <c:v>0.13800000000000001</c:v>
                </c:pt>
                <c:pt idx="152">
                  <c:v>0.13059999999999999</c:v>
                </c:pt>
                <c:pt idx="153">
                  <c:v>0.13320000000000001</c:v>
                </c:pt>
                <c:pt idx="154">
                  <c:v>0.1328</c:v>
                </c:pt>
                <c:pt idx="155">
                  <c:v>0.13439999999999999</c:v>
                </c:pt>
                <c:pt idx="156">
                  <c:v>0.13780000000000001</c:v>
                </c:pt>
                <c:pt idx="157">
                  <c:v>0.13919999999999999</c:v>
                </c:pt>
                <c:pt idx="158">
                  <c:v>0.13789999999999999</c:v>
                </c:pt>
                <c:pt idx="159">
                  <c:v>0.14460000000000001</c:v>
                </c:pt>
                <c:pt idx="160">
                  <c:v>0.14269999999999999</c:v>
                </c:pt>
                <c:pt idx="161">
                  <c:v>0.14269999999999999</c:v>
                </c:pt>
                <c:pt idx="162">
                  <c:v>0.13800000000000001</c:v>
                </c:pt>
                <c:pt idx="163">
                  <c:v>0.13830000000000001</c:v>
                </c:pt>
                <c:pt idx="164">
                  <c:v>0.1431</c:v>
                </c:pt>
                <c:pt idx="165">
                  <c:v>0.13639999999999999</c:v>
                </c:pt>
                <c:pt idx="166">
                  <c:v>0.1351</c:v>
                </c:pt>
                <c:pt idx="167">
                  <c:v>0.13320000000000001</c:v>
                </c:pt>
                <c:pt idx="168">
                  <c:v>0.13450000000000001</c:v>
                </c:pt>
                <c:pt idx="169">
                  <c:v>0.1368</c:v>
                </c:pt>
                <c:pt idx="170">
                  <c:v>0.13400000000000001</c:v>
                </c:pt>
                <c:pt idx="171">
                  <c:v>0.13300000000000001</c:v>
                </c:pt>
                <c:pt idx="172">
                  <c:v>0.13250000000000001</c:v>
                </c:pt>
                <c:pt idx="173">
                  <c:v>0.13170000000000001</c:v>
                </c:pt>
                <c:pt idx="174">
                  <c:v>0.1333</c:v>
                </c:pt>
                <c:pt idx="175">
                  <c:v>0.13739999999999999</c:v>
                </c:pt>
                <c:pt idx="176">
                  <c:v>0.13650000000000001</c:v>
                </c:pt>
                <c:pt idx="177">
                  <c:v>0.13689999999999999</c:v>
                </c:pt>
                <c:pt idx="178">
                  <c:v>0.13700000000000001</c:v>
                </c:pt>
                <c:pt idx="179">
                  <c:v>0.1371</c:v>
                </c:pt>
                <c:pt idx="180">
                  <c:v>0.14130000000000001</c:v>
                </c:pt>
                <c:pt idx="181">
                  <c:v>0.1389</c:v>
                </c:pt>
                <c:pt idx="182">
                  <c:v>0.13719999999999999</c:v>
                </c:pt>
                <c:pt idx="183">
                  <c:v>0.13400000000000001</c:v>
                </c:pt>
                <c:pt idx="184">
                  <c:v>0.1321</c:v>
                </c:pt>
                <c:pt idx="185">
                  <c:v>0.1318</c:v>
                </c:pt>
                <c:pt idx="186">
                  <c:v>0.13239999999999999</c:v>
                </c:pt>
                <c:pt idx="187">
                  <c:v>0.13</c:v>
                </c:pt>
                <c:pt idx="188">
                  <c:v>0.1195</c:v>
                </c:pt>
                <c:pt idx="189">
                  <c:v>0.1101</c:v>
                </c:pt>
                <c:pt idx="190">
                  <c:v>0.1232</c:v>
                </c:pt>
                <c:pt idx="191">
                  <c:v>0.126</c:v>
                </c:pt>
                <c:pt idx="192">
                  <c:v>0.1164</c:v>
                </c:pt>
                <c:pt idx="193">
                  <c:v>0.11600000000000001</c:v>
                </c:pt>
                <c:pt idx="194">
                  <c:v>0.1237</c:v>
                </c:pt>
                <c:pt idx="195">
                  <c:v>0.1229</c:v>
                </c:pt>
                <c:pt idx="196">
                  <c:v>0.1201</c:v>
                </c:pt>
                <c:pt idx="197">
                  <c:v>0.1221</c:v>
                </c:pt>
                <c:pt idx="198">
                  <c:v>0.12180000000000001</c:v>
                </c:pt>
                <c:pt idx="199">
                  <c:v>0.12479999999999999</c:v>
                </c:pt>
                <c:pt idx="200">
                  <c:v>0.1208</c:v>
                </c:pt>
                <c:pt idx="201">
                  <c:v>0.125</c:v>
                </c:pt>
                <c:pt idx="202">
                  <c:v>0.1234</c:v>
                </c:pt>
                <c:pt idx="203">
                  <c:v>0.12130000000000001</c:v>
                </c:pt>
                <c:pt idx="204">
                  <c:v>0.12</c:v>
                </c:pt>
                <c:pt idx="205">
                  <c:v>0.1163</c:v>
                </c:pt>
                <c:pt idx="206">
                  <c:v>0.11600000000000001</c:v>
                </c:pt>
                <c:pt idx="207">
                  <c:v>0.1142</c:v>
                </c:pt>
                <c:pt idx="208">
                  <c:v>0.1163</c:v>
                </c:pt>
                <c:pt idx="209">
                  <c:v>0.1111</c:v>
                </c:pt>
                <c:pt idx="210">
                  <c:v>0.125</c:v>
                </c:pt>
                <c:pt idx="211">
                  <c:v>0.1188</c:v>
                </c:pt>
                <c:pt idx="212">
                  <c:v>0.1186</c:v>
                </c:pt>
                <c:pt idx="213">
                  <c:v>0.1174</c:v>
                </c:pt>
                <c:pt idx="214">
                  <c:v>0.1183</c:v>
                </c:pt>
                <c:pt idx="215">
                  <c:v>0.1187</c:v>
                </c:pt>
                <c:pt idx="216">
                  <c:v>0.1164</c:v>
                </c:pt>
                <c:pt idx="217">
                  <c:v>0.13780000000000001</c:v>
                </c:pt>
                <c:pt idx="218">
                  <c:v>0.13089999999999999</c:v>
                </c:pt>
                <c:pt idx="219">
                  <c:v>0.1237</c:v>
                </c:pt>
                <c:pt idx="220">
                  <c:v>0.12959999999999999</c:v>
                </c:pt>
                <c:pt idx="221">
                  <c:v>0.1246</c:v>
                </c:pt>
                <c:pt idx="222">
                  <c:v>0.1236</c:v>
                </c:pt>
                <c:pt idx="223">
                  <c:v>0.12139999999999999</c:v>
                </c:pt>
                <c:pt idx="224">
                  <c:v>0.1192</c:v>
                </c:pt>
                <c:pt idx="225">
                  <c:v>0.11849999999999999</c:v>
                </c:pt>
                <c:pt idx="226">
                  <c:v>0.115</c:v>
                </c:pt>
                <c:pt idx="227">
                  <c:v>0.1195</c:v>
                </c:pt>
                <c:pt idx="228">
                  <c:v>0.11550000000000001</c:v>
                </c:pt>
                <c:pt idx="229">
                  <c:v>0.11700000000000001</c:v>
                </c:pt>
                <c:pt idx="230">
                  <c:v>0.1191</c:v>
                </c:pt>
                <c:pt idx="231">
                  <c:v>0.1197</c:v>
                </c:pt>
                <c:pt idx="232">
                  <c:v>0.12570000000000001</c:v>
                </c:pt>
                <c:pt idx="233">
                  <c:v>0.128</c:v>
                </c:pt>
                <c:pt idx="234">
                  <c:v>0.12230000000000001</c:v>
                </c:pt>
                <c:pt idx="235">
                  <c:v>0.1241</c:v>
                </c:pt>
                <c:pt idx="236">
                  <c:v>0.122</c:v>
                </c:pt>
                <c:pt idx="237">
                  <c:v>0.1245</c:v>
                </c:pt>
                <c:pt idx="238">
                  <c:v>0.124</c:v>
                </c:pt>
                <c:pt idx="239">
                  <c:v>0.12280000000000001</c:v>
                </c:pt>
                <c:pt idx="240">
                  <c:v>0.12230000000000001</c:v>
                </c:pt>
                <c:pt idx="241">
                  <c:v>0.1207</c:v>
                </c:pt>
                <c:pt idx="242">
                  <c:v>0.12089999999999999</c:v>
                </c:pt>
                <c:pt idx="243">
                  <c:v>0.12039999999999999</c:v>
                </c:pt>
                <c:pt idx="244">
                  <c:v>0.1203</c:v>
                </c:pt>
                <c:pt idx="245">
                  <c:v>0.12089999999999999</c:v>
                </c:pt>
                <c:pt idx="246">
                  <c:v>0.1205</c:v>
                </c:pt>
                <c:pt idx="247">
                  <c:v>0.12139999999999999</c:v>
                </c:pt>
                <c:pt idx="248">
                  <c:v>0.12189999999999999</c:v>
                </c:pt>
                <c:pt idx="249">
                  <c:v>0.121</c:v>
                </c:pt>
                <c:pt idx="250">
                  <c:v>0.12039999999999999</c:v>
                </c:pt>
                <c:pt idx="251">
                  <c:v>0.1212</c:v>
                </c:pt>
                <c:pt idx="252">
                  <c:v>0.12189999999999999</c:v>
                </c:pt>
                <c:pt idx="253">
                  <c:v>0.1217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7-466A-8BAE-11A11CDCD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28944"/>
        <c:axId val="522529272"/>
      </c:scatterChart>
      <c:valAx>
        <c:axId val="52252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529272"/>
        <c:crosses val="autoZero"/>
        <c:crossBetween val="midCat"/>
      </c:valAx>
      <c:valAx>
        <c:axId val="52252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52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'Множественная импутация'!$AF$3:$AF$256</c:f>
              <c:numCache>
                <c:formatCode>General</c:formatCode>
                <c:ptCount val="254"/>
                <c:pt idx="0">
                  <c:v>0.115</c:v>
                </c:pt>
                <c:pt idx="1">
                  <c:v>0.125</c:v>
                </c:pt>
                <c:pt idx="2">
                  <c:v>0.127</c:v>
                </c:pt>
                <c:pt idx="3">
                  <c:v>0.124</c:v>
                </c:pt>
                <c:pt idx="4">
                  <c:v>0.12</c:v>
                </c:pt>
                <c:pt idx="5">
                  <c:v>0.11899999999999999</c:v>
                </c:pt>
                <c:pt idx="6">
                  <c:v>0.114</c:v>
                </c:pt>
                <c:pt idx="7">
                  <c:v>0.127</c:v>
                </c:pt>
                <c:pt idx="8">
                  <c:v>0.12</c:v>
                </c:pt>
                <c:pt idx="9">
                  <c:v>0.124</c:v>
                </c:pt>
                <c:pt idx="10">
                  <c:v>0.125</c:v>
                </c:pt>
                <c:pt idx="11">
                  <c:v>0.11600000000000001</c:v>
                </c:pt>
                <c:pt idx="12">
                  <c:v>0.11799999999999999</c:v>
                </c:pt>
                <c:pt idx="13">
                  <c:v>0.11799999999999999</c:v>
                </c:pt>
                <c:pt idx="14">
                  <c:v>0.115</c:v>
                </c:pt>
                <c:pt idx="15">
                  <c:v>0.11700000000000001</c:v>
                </c:pt>
                <c:pt idx="16">
                  <c:v>0.115</c:v>
                </c:pt>
                <c:pt idx="17">
                  <c:v>0.11600000000000001</c:v>
                </c:pt>
                <c:pt idx="18">
                  <c:v>0.114</c:v>
                </c:pt>
                <c:pt idx="19">
                  <c:v>0.114</c:v>
                </c:pt>
                <c:pt idx="20">
                  <c:v>0.11700000000000001</c:v>
                </c:pt>
                <c:pt idx="21">
                  <c:v>0.11899999999999999</c:v>
                </c:pt>
                <c:pt idx="22">
                  <c:v>0.11899999999999999</c:v>
                </c:pt>
                <c:pt idx="23">
                  <c:v>0.11600000000000001</c:v>
                </c:pt>
                <c:pt idx="24">
                  <c:v>0.113</c:v>
                </c:pt>
                <c:pt idx="25">
                  <c:v>0.113</c:v>
                </c:pt>
                <c:pt idx="26">
                  <c:v>0.115</c:v>
                </c:pt>
                <c:pt idx="27">
                  <c:v>0.114</c:v>
                </c:pt>
                <c:pt idx="28">
                  <c:v>0.113</c:v>
                </c:pt>
                <c:pt idx="29">
                  <c:v>0.11600000000000001</c:v>
                </c:pt>
                <c:pt idx="30">
                  <c:v>0.114</c:v>
                </c:pt>
                <c:pt idx="31">
                  <c:v>0.1168</c:v>
                </c:pt>
                <c:pt idx="32">
                  <c:v>0.114</c:v>
                </c:pt>
                <c:pt idx="33">
                  <c:v>0.11459999999999999</c:v>
                </c:pt>
                <c:pt idx="34">
                  <c:v>0.1134</c:v>
                </c:pt>
                <c:pt idx="35">
                  <c:v>0.113</c:v>
                </c:pt>
                <c:pt idx="36">
                  <c:v>0.1118</c:v>
                </c:pt>
                <c:pt idx="37">
                  <c:v>0.1186</c:v>
                </c:pt>
                <c:pt idx="38">
                  <c:v>0.1104</c:v>
                </c:pt>
                <c:pt idx="39">
                  <c:v>0.11</c:v>
                </c:pt>
                <c:pt idx="40">
                  <c:v>0.11219999999999999</c:v>
                </c:pt>
                <c:pt idx="41">
                  <c:v>0.11459999999999999</c:v>
                </c:pt>
                <c:pt idx="42">
                  <c:v>0.112</c:v>
                </c:pt>
                <c:pt idx="43">
                  <c:v>0.1132</c:v>
                </c:pt>
                <c:pt idx="44">
                  <c:v>0.11600000000000001</c:v>
                </c:pt>
                <c:pt idx="45">
                  <c:v>0.114</c:v>
                </c:pt>
                <c:pt idx="46">
                  <c:v>0.11119999999999999</c:v>
                </c:pt>
                <c:pt idx="47">
                  <c:v>0.111</c:v>
                </c:pt>
                <c:pt idx="48">
                  <c:v>0.11119999999999999</c:v>
                </c:pt>
                <c:pt idx="49">
                  <c:v>0.113</c:v>
                </c:pt>
                <c:pt idx="50">
                  <c:v>0.11219999999999999</c:v>
                </c:pt>
                <c:pt idx="51">
                  <c:v>0.1128</c:v>
                </c:pt>
                <c:pt idx="52">
                  <c:v>0.1132</c:v>
                </c:pt>
                <c:pt idx="53">
                  <c:v>0.11219999999999999</c:v>
                </c:pt>
                <c:pt idx="54">
                  <c:v>0.1148</c:v>
                </c:pt>
                <c:pt idx="55">
                  <c:v>0.11119999999999999</c:v>
                </c:pt>
                <c:pt idx="56">
                  <c:v>0.112</c:v>
                </c:pt>
                <c:pt idx="57">
                  <c:v>0.1118</c:v>
                </c:pt>
                <c:pt idx="58">
                  <c:v>0.1108</c:v>
                </c:pt>
                <c:pt idx="59">
                  <c:v>0.11</c:v>
                </c:pt>
                <c:pt idx="60">
                  <c:v>0.11</c:v>
                </c:pt>
                <c:pt idx="61">
                  <c:v>0.112</c:v>
                </c:pt>
                <c:pt idx="62">
                  <c:v>0.1094</c:v>
                </c:pt>
                <c:pt idx="63">
                  <c:v>0.1094</c:v>
                </c:pt>
                <c:pt idx="64">
                  <c:v>0.1096</c:v>
                </c:pt>
                <c:pt idx="65">
                  <c:v>0.1082</c:v>
                </c:pt>
                <c:pt idx="66">
                  <c:v>0.1082</c:v>
                </c:pt>
                <c:pt idx="67">
                  <c:v>0.10979999999999999</c:v>
                </c:pt>
                <c:pt idx="68">
                  <c:v>0.10639999999999999</c:v>
                </c:pt>
                <c:pt idx="69">
                  <c:v>0.108</c:v>
                </c:pt>
                <c:pt idx="70">
                  <c:v>0.106</c:v>
                </c:pt>
                <c:pt idx="71">
                  <c:v>0.10539999999999999</c:v>
                </c:pt>
                <c:pt idx="72">
                  <c:v>0.10979999999999999</c:v>
                </c:pt>
                <c:pt idx="73">
                  <c:v>0.1066</c:v>
                </c:pt>
                <c:pt idx="74">
                  <c:v>0.107</c:v>
                </c:pt>
                <c:pt idx="75">
                  <c:v>0.1072</c:v>
                </c:pt>
                <c:pt idx="76">
                  <c:v>0.1056</c:v>
                </c:pt>
                <c:pt idx="77">
                  <c:v>0.1062</c:v>
                </c:pt>
                <c:pt idx="78">
                  <c:v>0.1484</c:v>
                </c:pt>
                <c:pt idx="79">
                  <c:v>0.12201129907776019</c:v>
                </c:pt>
                <c:pt idx="80">
                  <c:v>0.13510075347333755</c:v>
                </c:pt>
                <c:pt idx="81">
                  <c:v>0.15054496723369609</c:v>
                </c:pt>
                <c:pt idx="82">
                  <c:v>0.11821974708795194</c:v>
                </c:pt>
                <c:pt idx="83">
                  <c:v>0.1704</c:v>
                </c:pt>
                <c:pt idx="84">
                  <c:v>0.1726</c:v>
                </c:pt>
                <c:pt idx="85">
                  <c:v>0.17019999999999999</c:v>
                </c:pt>
                <c:pt idx="86">
                  <c:v>0.16400000000000001</c:v>
                </c:pt>
                <c:pt idx="87">
                  <c:v>0.1484</c:v>
                </c:pt>
                <c:pt idx="88">
                  <c:v>0.14499999999999999</c:v>
                </c:pt>
                <c:pt idx="89">
                  <c:v>0.13719999999999999</c:v>
                </c:pt>
                <c:pt idx="90">
                  <c:v>0.158</c:v>
                </c:pt>
                <c:pt idx="91">
                  <c:v>0.15340000000000001</c:v>
                </c:pt>
                <c:pt idx="92">
                  <c:v>0.15459999999999999</c:v>
                </c:pt>
                <c:pt idx="93">
                  <c:v>0.1532</c:v>
                </c:pt>
                <c:pt idx="94">
                  <c:v>0.14860000000000001</c:v>
                </c:pt>
                <c:pt idx="95">
                  <c:v>0.14779999999999999</c:v>
                </c:pt>
                <c:pt idx="96">
                  <c:v>0.14799999999999999</c:v>
                </c:pt>
                <c:pt idx="97">
                  <c:v>0.14760000000000001</c:v>
                </c:pt>
                <c:pt idx="98">
                  <c:v>0.14799999999999999</c:v>
                </c:pt>
                <c:pt idx="99">
                  <c:v>0.15440000000000001</c:v>
                </c:pt>
                <c:pt idx="100">
                  <c:v>0.14779999999999999</c:v>
                </c:pt>
                <c:pt idx="101">
                  <c:v>0.15060000000000001</c:v>
                </c:pt>
                <c:pt idx="102">
                  <c:v>0.14460000000000001</c:v>
                </c:pt>
                <c:pt idx="103">
                  <c:v>0.1424</c:v>
                </c:pt>
                <c:pt idx="104">
                  <c:v>0.13519999999999999</c:v>
                </c:pt>
                <c:pt idx="105">
                  <c:v>0.13639999999999999</c:v>
                </c:pt>
                <c:pt idx="106">
                  <c:v>0.13120000000000001</c:v>
                </c:pt>
                <c:pt idx="107">
                  <c:v>0.14119999999999999</c:v>
                </c:pt>
                <c:pt idx="108">
                  <c:v>0.13980000000000001</c:v>
                </c:pt>
                <c:pt idx="109">
                  <c:v>0.13919999999999999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0.1386</c:v>
                </c:pt>
                <c:pt idx="113">
                  <c:v>0.13900000000000001</c:v>
                </c:pt>
                <c:pt idx="114">
                  <c:v>0.13519999999999999</c:v>
                </c:pt>
                <c:pt idx="115">
                  <c:v>0.1356</c:v>
                </c:pt>
                <c:pt idx="116">
                  <c:v>0.13639999999999999</c:v>
                </c:pt>
                <c:pt idx="117">
                  <c:v>0.13739999999999999</c:v>
                </c:pt>
                <c:pt idx="118">
                  <c:v>0.13780000000000001</c:v>
                </c:pt>
                <c:pt idx="119">
                  <c:v>0.13700000000000001</c:v>
                </c:pt>
                <c:pt idx="120">
                  <c:v>0.12183137095824631</c:v>
                </c:pt>
                <c:pt idx="121">
                  <c:v>0.16819999999999999</c:v>
                </c:pt>
                <c:pt idx="122">
                  <c:v>0.1588</c:v>
                </c:pt>
                <c:pt idx="123">
                  <c:v>0.16020000000000001</c:v>
                </c:pt>
                <c:pt idx="124">
                  <c:v>0.16700000000000001</c:v>
                </c:pt>
                <c:pt idx="125">
                  <c:v>0.16139999999999999</c:v>
                </c:pt>
                <c:pt idx="126">
                  <c:v>0.16</c:v>
                </c:pt>
                <c:pt idx="127">
                  <c:v>0.15559999999999999</c:v>
                </c:pt>
                <c:pt idx="128">
                  <c:v>0.15459999999999999</c:v>
                </c:pt>
                <c:pt idx="129">
                  <c:v>0.1542</c:v>
                </c:pt>
                <c:pt idx="130">
                  <c:v>0.15260000000000001</c:v>
                </c:pt>
                <c:pt idx="131">
                  <c:v>0.151</c:v>
                </c:pt>
                <c:pt idx="132">
                  <c:v>0.15140000000000001</c:v>
                </c:pt>
                <c:pt idx="133">
                  <c:v>0.151</c:v>
                </c:pt>
                <c:pt idx="134">
                  <c:v>0.14680000000000001</c:v>
                </c:pt>
                <c:pt idx="135">
                  <c:v>0.14180000000000001</c:v>
                </c:pt>
                <c:pt idx="136">
                  <c:v>0.14480000000000001</c:v>
                </c:pt>
                <c:pt idx="137">
                  <c:v>0.14419999999999999</c:v>
                </c:pt>
                <c:pt idx="138">
                  <c:v>0.14419999999999999</c:v>
                </c:pt>
                <c:pt idx="139">
                  <c:v>0.14319999999999999</c:v>
                </c:pt>
                <c:pt idx="140">
                  <c:v>0.1434</c:v>
                </c:pt>
                <c:pt idx="141">
                  <c:v>0.1434</c:v>
                </c:pt>
                <c:pt idx="142">
                  <c:v>0.14219999999999999</c:v>
                </c:pt>
                <c:pt idx="143">
                  <c:v>0.14280000000000001</c:v>
                </c:pt>
                <c:pt idx="144">
                  <c:v>0.14219999999999999</c:v>
                </c:pt>
                <c:pt idx="145">
                  <c:v>0.14180000000000001</c:v>
                </c:pt>
                <c:pt idx="146">
                  <c:v>0.14119999999999999</c:v>
                </c:pt>
                <c:pt idx="147">
                  <c:v>0.13919999999999999</c:v>
                </c:pt>
                <c:pt idx="148">
                  <c:v>0.1366</c:v>
                </c:pt>
                <c:pt idx="149">
                  <c:v>0.1346</c:v>
                </c:pt>
                <c:pt idx="150">
                  <c:v>0.13400000000000001</c:v>
                </c:pt>
                <c:pt idx="151">
                  <c:v>0.13800000000000001</c:v>
                </c:pt>
                <c:pt idx="152">
                  <c:v>0.13059999999999999</c:v>
                </c:pt>
                <c:pt idx="153">
                  <c:v>0.13320000000000001</c:v>
                </c:pt>
                <c:pt idx="154">
                  <c:v>0.1328</c:v>
                </c:pt>
                <c:pt idx="155">
                  <c:v>0.13439999999999999</c:v>
                </c:pt>
                <c:pt idx="156">
                  <c:v>0.13780000000000001</c:v>
                </c:pt>
                <c:pt idx="157">
                  <c:v>0.13919999999999999</c:v>
                </c:pt>
                <c:pt idx="158">
                  <c:v>0.13789999999999999</c:v>
                </c:pt>
                <c:pt idx="159">
                  <c:v>0.14460000000000001</c:v>
                </c:pt>
                <c:pt idx="160">
                  <c:v>0.14269999999999999</c:v>
                </c:pt>
                <c:pt idx="161">
                  <c:v>0.14269999999999999</c:v>
                </c:pt>
                <c:pt idx="162">
                  <c:v>0.13800000000000001</c:v>
                </c:pt>
                <c:pt idx="163">
                  <c:v>0.13830000000000001</c:v>
                </c:pt>
                <c:pt idx="164">
                  <c:v>0.1431</c:v>
                </c:pt>
                <c:pt idx="165">
                  <c:v>0.13639999999999999</c:v>
                </c:pt>
                <c:pt idx="166">
                  <c:v>0.1351</c:v>
                </c:pt>
                <c:pt idx="167">
                  <c:v>0.13320000000000001</c:v>
                </c:pt>
                <c:pt idx="168">
                  <c:v>0.13450000000000001</c:v>
                </c:pt>
                <c:pt idx="169">
                  <c:v>0.1368</c:v>
                </c:pt>
                <c:pt idx="170">
                  <c:v>0.13400000000000001</c:v>
                </c:pt>
                <c:pt idx="171">
                  <c:v>0.13300000000000001</c:v>
                </c:pt>
                <c:pt idx="172">
                  <c:v>0.13250000000000001</c:v>
                </c:pt>
                <c:pt idx="173">
                  <c:v>0.13170000000000001</c:v>
                </c:pt>
                <c:pt idx="174">
                  <c:v>0.1333</c:v>
                </c:pt>
                <c:pt idx="175">
                  <c:v>0.13739999999999999</c:v>
                </c:pt>
                <c:pt idx="176">
                  <c:v>0.13650000000000001</c:v>
                </c:pt>
                <c:pt idx="177">
                  <c:v>0.13689999999999999</c:v>
                </c:pt>
                <c:pt idx="178">
                  <c:v>0.13700000000000001</c:v>
                </c:pt>
                <c:pt idx="179">
                  <c:v>0.1371</c:v>
                </c:pt>
                <c:pt idx="180">
                  <c:v>0.14130000000000001</c:v>
                </c:pt>
                <c:pt idx="181">
                  <c:v>0.1389</c:v>
                </c:pt>
                <c:pt idx="182">
                  <c:v>0.13719999999999999</c:v>
                </c:pt>
                <c:pt idx="183">
                  <c:v>0.13400000000000001</c:v>
                </c:pt>
                <c:pt idx="184">
                  <c:v>0.1321</c:v>
                </c:pt>
                <c:pt idx="185">
                  <c:v>0.1318</c:v>
                </c:pt>
                <c:pt idx="186">
                  <c:v>0.13239999999999999</c:v>
                </c:pt>
                <c:pt idx="187">
                  <c:v>0.13</c:v>
                </c:pt>
                <c:pt idx="188">
                  <c:v>0.1195</c:v>
                </c:pt>
                <c:pt idx="189">
                  <c:v>0.1101</c:v>
                </c:pt>
                <c:pt idx="190">
                  <c:v>0.1232</c:v>
                </c:pt>
                <c:pt idx="191">
                  <c:v>0.126</c:v>
                </c:pt>
                <c:pt idx="192">
                  <c:v>0.1164</c:v>
                </c:pt>
                <c:pt idx="193">
                  <c:v>0.11600000000000001</c:v>
                </c:pt>
                <c:pt idx="194">
                  <c:v>0.1237</c:v>
                </c:pt>
                <c:pt idx="195">
                  <c:v>0.1229</c:v>
                </c:pt>
                <c:pt idx="196">
                  <c:v>0.1201</c:v>
                </c:pt>
                <c:pt idx="197">
                  <c:v>0.1221</c:v>
                </c:pt>
                <c:pt idx="198">
                  <c:v>0.12180000000000001</c:v>
                </c:pt>
                <c:pt idx="199">
                  <c:v>0.12479999999999999</c:v>
                </c:pt>
                <c:pt idx="200">
                  <c:v>0.1208</c:v>
                </c:pt>
                <c:pt idx="201">
                  <c:v>0.125</c:v>
                </c:pt>
                <c:pt idx="202">
                  <c:v>0.1234</c:v>
                </c:pt>
                <c:pt idx="203">
                  <c:v>0.12130000000000001</c:v>
                </c:pt>
                <c:pt idx="204">
                  <c:v>0.12</c:v>
                </c:pt>
                <c:pt idx="205">
                  <c:v>0.1163</c:v>
                </c:pt>
                <c:pt idx="206">
                  <c:v>0.11600000000000001</c:v>
                </c:pt>
                <c:pt idx="207">
                  <c:v>0.1142</c:v>
                </c:pt>
                <c:pt idx="208">
                  <c:v>0.1163</c:v>
                </c:pt>
                <c:pt idx="209">
                  <c:v>0.1111</c:v>
                </c:pt>
                <c:pt idx="210">
                  <c:v>0.125</c:v>
                </c:pt>
                <c:pt idx="211">
                  <c:v>0.1188</c:v>
                </c:pt>
                <c:pt idx="212">
                  <c:v>0.1186</c:v>
                </c:pt>
                <c:pt idx="213">
                  <c:v>0.1174</c:v>
                </c:pt>
                <c:pt idx="214">
                  <c:v>0.1183</c:v>
                </c:pt>
                <c:pt idx="215">
                  <c:v>0.1187</c:v>
                </c:pt>
                <c:pt idx="216">
                  <c:v>0.1164</c:v>
                </c:pt>
                <c:pt idx="217">
                  <c:v>0.13780000000000001</c:v>
                </c:pt>
                <c:pt idx="218">
                  <c:v>0.13089999999999999</c:v>
                </c:pt>
                <c:pt idx="219">
                  <c:v>0.1237</c:v>
                </c:pt>
                <c:pt idx="220">
                  <c:v>0.12959999999999999</c:v>
                </c:pt>
                <c:pt idx="221">
                  <c:v>0.1246</c:v>
                </c:pt>
                <c:pt idx="222">
                  <c:v>0.1236</c:v>
                </c:pt>
                <c:pt idx="223">
                  <c:v>0.12139999999999999</c:v>
                </c:pt>
                <c:pt idx="224">
                  <c:v>0.1192</c:v>
                </c:pt>
                <c:pt idx="225">
                  <c:v>0.11849999999999999</c:v>
                </c:pt>
                <c:pt idx="226">
                  <c:v>0.115</c:v>
                </c:pt>
                <c:pt idx="227">
                  <c:v>0.1195</c:v>
                </c:pt>
                <c:pt idx="228">
                  <c:v>0.11550000000000001</c:v>
                </c:pt>
                <c:pt idx="229">
                  <c:v>0.11700000000000001</c:v>
                </c:pt>
                <c:pt idx="230">
                  <c:v>0.1191</c:v>
                </c:pt>
                <c:pt idx="231">
                  <c:v>0.1197</c:v>
                </c:pt>
                <c:pt idx="232">
                  <c:v>0.12570000000000001</c:v>
                </c:pt>
                <c:pt idx="233">
                  <c:v>0.128</c:v>
                </c:pt>
                <c:pt idx="234">
                  <c:v>0.12230000000000001</c:v>
                </c:pt>
                <c:pt idx="235">
                  <c:v>0.1241</c:v>
                </c:pt>
                <c:pt idx="236">
                  <c:v>0.122</c:v>
                </c:pt>
                <c:pt idx="237">
                  <c:v>0.1245</c:v>
                </c:pt>
                <c:pt idx="238">
                  <c:v>0.124</c:v>
                </c:pt>
                <c:pt idx="239">
                  <c:v>0.12280000000000001</c:v>
                </c:pt>
                <c:pt idx="240">
                  <c:v>0.12230000000000001</c:v>
                </c:pt>
                <c:pt idx="241">
                  <c:v>0.1207</c:v>
                </c:pt>
                <c:pt idx="242">
                  <c:v>0.12089999999999999</c:v>
                </c:pt>
                <c:pt idx="243">
                  <c:v>0.12039999999999999</c:v>
                </c:pt>
                <c:pt idx="244">
                  <c:v>0.1203</c:v>
                </c:pt>
                <c:pt idx="245">
                  <c:v>0.12089999999999999</c:v>
                </c:pt>
                <c:pt idx="246">
                  <c:v>0.1205</c:v>
                </c:pt>
                <c:pt idx="247">
                  <c:v>0.12139999999999999</c:v>
                </c:pt>
                <c:pt idx="248">
                  <c:v>0.12189999999999999</c:v>
                </c:pt>
                <c:pt idx="249">
                  <c:v>0.121</c:v>
                </c:pt>
                <c:pt idx="250">
                  <c:v>0.12039999999999999</c:v>
                </c:pt>
                <c:pt idx="251">
                  <c:v>0.1212</c:v>
                </c:pt>
                <c:pt idx="252">
                  <c:v>0.12189999999999999</c:v>
                </c:pt>
                <c:pt idx="253">
                  <c:v>0.1217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C-48B8-8D22-E037654B9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09752"/>
        <c:axId val="518605816"/>
      </c:scatterChart>
      <c:valAx>
        <c:axId val="51860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05816"/>
        <c:crosses val="autoZero"/>
        <c:crossBetween val="midCat"/>
      </c:valAx>
      <c:valAx>
        <c:axId val="51860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0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 b="1"/>
              <a:t>Диаграмма разброса первоначальной и синтетической выборок</a:t>
            </a:r>
          </a:p>
        </c:rich>
      </c:tx>
      <c:layout>
        <c:manualLayout>
          <c:xMode val="edge"/>
          <c:yMode val="edge"/>
          <c:x val="0.1740901137357830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yVal>
            <c:numRef>
              <c:f>'Множ имп решено'!$A$3:$A$42</c:f>
              <c:numCache>
                <c:formatCode>0.0000</c:formatCode>
                <c:ptCount val="40"/>
                <c:pt idx="0">
                  <c:v>0.87361752807211857</c:v>
                </c:pt>
                <c:pt idx="1">
                  <c:v>0.40211979036867129</c:v>
                </c:pt>
                <c:pt idx="2">
                  <c:v>0.90927860287996887</c:v>
                </c:pt>
                <c:pt idx="3">
                  <c:v>0.72729497677173083</c:v>
                </c:pt>
                <c:pt idx="4">
                  <c:v>10.312855016797672</c:v>
                </c:pt>
                <c:pt idx="5">
                  <c:v>1.1175926106367795</c:v>
                </c:pt>
                <c:pt idx="6">
                  <c:v>1.3711508532853576</c:v>
                </c:pt>
                <c:pt idx="7">
                  <c:v>1.0136136533418696</c:v>
                </c:pt>
                <c:pt idx="8">
                  <c:v>1.5982101462360836</c:v>
                </c:pt>
                <c:pt idx="9">
                  <c:v>1.4491870129640976</c:v>
                </c:pt>
                <c:pt idx="10">
                  <c:v>1.5928767210088679</c:v>
                </c:pt>
                <c:pt idx="11">
                  <c:v>-14.211382328721635</c:v>
                </c:pt>
                <c:pt idx="12">
                  <c:v>2.0205701774122398</c:v>
                </c:pt>
                <c:pt idx="13">
                  <c:v>2.3579715339680964</c:v>
                </c:pt>
                <c:pt idx="14">
                  <c:v>2.0328092987653474</c:v>
                </c:pt>
                <c:pt idx="15">
                  <c:v>2.643820694211072</c:v>
                </c:pt>
                <c:pt idx="16">
                  <c:v>2.5377748436351726</c:v>
                </c:pt>
                <c:pt idx="17">
                  <c:v>2.4873960039116554</c:v>
                </c:pt>
                <c:pt idx="18">
                  <c:v>2.6857098715097192</c:v>
                </c:pt>
                <c:pt idx="19">
                  <c:v>-9.3684125053675338</c:v>
                </c:pt>
                <c:pt idx="20">
                  <c:v>2.47375194253119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15.450173527632581</c:v>
                </c:pt>
                <c:pt idx="27">
                  <c:v>3.2092347044584488</c:v>
                </c:pt>
                <c:pt idx="28">
                  <c:v>3.432108395821805</c:v>
                </c:pt>
                <c:pt idx="29">
                  <c:v>3.2991608533170282</c:v>
                </c:pt>
                <c:pt idx="30">
                  <c:v>3.4850054162477244</c:v>
                </c:pt>
                <c:pt idx="31">
                  <c:v>4.1719687689799052</c:v>
                </c:pt>
                <c:pt idx="32">
                  <c:v>3.5769846944008137</c:v>
                </c:pt>
                <c:pt idx="33">
                  <c:v>4.4499099755795255</c:v>
                </c:pt>
                <c:pt idx="34">
                  <c:v>4.3779373866296805</c:v>
                </c:pt>
                <c:pt idx="35">
                  <c:v>4.1863655721339885</c:v>
                </c:pt>
                <c:pt idx="36">
                  <c:v>4.2874517561600616</c:v>
                </c:pt>
                <c:pt idx="37">
                  <c:v>4.4054694585934051</c:v>
                </c:pt>
                <c:pt idx="38">
                  <c:v>4.2775353461300814</c:v>
                </c:pt>
                <c:pt idx="39">
                  <c:v>4.7829826091924756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C-4AEA-916B-0FC97E6F4827}"/>
            </c:ext>
          </c:extLst>
        </c:ser>
        <c:ser>
          <c:idx val="1"/>
          <c:order val="1"/>
          <c:tx>
            <c:v>синт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6350">
                <a:noFill/>
              </a:ln>
              <a:effectLst/>
            </c:spPr>
          </c:marker>
          <c:yVal>
            <c:numRef>
              <c:f>'Множ имп решено'!$L$3:$L$42</c:f>
              <c:numCache>
                <c:formatCode>0.0000</c:formatCode>
                <c:ptCount val="40"/>
                <c:pt idx="0">
                  <c:v>0.87361752807211857</c:v>
                </c:pt>
                <c:pt idx="1">
                  <c:v>0.40211979036867129</c:v>
                </c:pt>
                <c:pt idx="2">
                  <c:v>0.90927860287996887</c:v>
                </c:pt>
                <c:pt idx="3">
                  <c:v>0.72729497677173083</c:v>
                </c:pt>
                <c:pt idx="4">
                  <c:v>3.4432006545710427</c:v>
                </c:pt>
                <c:pt idx="5">
                  <c:v>1.1175926106367795</c:v>
                </c:pt>
                <c:pt idx="6">
                  <c:v>1.3711508532853576</c:v>
                </c:pt>
                <c:pt idx="7">
                  <c:v>1.0136136533418696</c:v>
                </c:pt>
                <c:pt idx="8">
                  <c:v>1.5982101462360836</c:v>
                </c:pt>
                <c:pt idx="9">
                  <c:v>1.4491870129640976</c:v>
                </c:pt>
                <c:pt idx="10">
                  <c:v>1.5928767210088679</c:v>
                </c:pt>
                <c:pt idx="11">
                  <c:v>4.5796727667512043</c:v>
                </c:pt>
                <c:pt idx="12">
                  <c:v>2.0205701774122398</c:v>
                </c:pt>
                <c:pt idx="13">
                  <c:v>2.3579715339680964</c:v>
                </c:pt>
                <c:pt idx="14">
                  <c:v>2.0328092987653474</c:v>
                </c:pt>
                <c:pt idx="15">
                  <c:v>2.643820694211072</c:v>
                </c:pt>
                <c:pt idx="16">
                  <c:v>2.5377748436351726</c:v>
                </c:pt>
                <c:pt idx="17">
                  <c:v>2.4873960039116554</c:v>
                </c:pt>
                <c:pt idx="18">
                  <c:v>2.6857098715097192</c:v>
                </c:pt>
                <c:pt idx="19">
                  <c:v>0.72767805771720762</c:v>
                </c:pt>
                <c:pt idx="20">
                  <c:v>2.47375194253119</c:v>
                </c:pt>
                <c:pt idx="21">
                  <c:v>3.5919491905489558</c:v>
                </c:pt>
                <c:pt idx="22">
                  <c:v>1.6641002714504998</c:v>
                </c:pt>
                <c:pt idx="23">
                  <c:v>2.9623775829999999</c:v>
                </c:pt>
                <c:pt idx="24">
                  <c:v>3.2423155110000001</c:v>
                </c:pt>
                <c:pt idx="25">
                  <c:v>3.9732224089999999</c:v>
                </c:pt>
                <c:pt idx="26">
                  <c:v>2.3018890679640638</c:v>
                </c:pt>
                <c:pt idx="27">
                  <c:v>3.2092347044584488</c:v>
                </c:pt>
                <c:pt idx="28">
                  <c:v>3.432108395821805</c:v>
                </c:pt>
                <c:pt idx="29">
                  <c:v>3.2991608533170282</c:v>
                </c:pt>
                <c:pt idx="30">
                  <c:v>3.4850054162477244</c:v>
                </c:pt>
                <c:pt idx="31">
                  <c:v>4.1719687689799052</c:v>
                </c:pt>
                <c:pt idx="32">
                  <c:v>3.5769846944008137</c:v>
                </c:pt>
                <c:pt idx="33">
                  <c:v>4.4499099755795255</c:v>
                </c:pt>
                <c:pt idx="34">
                  <c:v>4.3779373866296805</c:v>
                </c:pt>
                <c:pt idx="35">
                  <c:v>4.1863655721339885</c:v>
                </c:pt>
                <c:pt idx="36">
                  <c:v>4.2874517561600616</c:v>
                </c:pt>
                <c:pt idx="37">
                  <c:v>4.4054694585934051</c:v>
                </c:pt>
                <c:pt idx="38">
                  <c:v>4.2775353461300814</c:v>
                </c:pt>
                <c:pt idx="39">
                  <c:v>4.7829826091924756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FC-4AEA-916B-0FC97E6F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21968"/>
        <c:axId val="564621552"/>
      </c:scatterChart>
      <c:valAx>
        <c:axId val="56462196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621552"/>
        <c:crossesAt val="0"/>
        <c:crossBetween val="midCat"/>
      </c:valAx>
      <c:valAx>
        <c:axId val="564621552"/>
        <c:scaling>
          <c:orientation val="minMax"/>
          <c:max val="17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62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0</xdr:row>
      <xdr:rowOff>167640</xdr:rowOff>
    </xdr:from>
    <xdr:to>
      <xdr:col>18</xdr:col>
      <xdr:colOff>502920</xdr:colOff>
      <xdr:row>24</xdr:row>
      <xdr:rowOff>22860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205740</xdr:colOff>
      <xdr:row>4</xdr:row>
      <xdr:rowOff>11430</xdr:rowOff>
    </xdr:from>
    <xdr:to>
      <xdr:col>41</xdr:col>
      <xdr:colOff>563880</xdr:colOff>
      <xdr:row>18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FCA05F-1643-441D-9587-CA30DA468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190500</xdr:colOff>
      <xdr:row>19</xdr:row>
      <xdr:rowOff>95250</xdr:rowOff>
    </xdr:from>
    <xdr:to>
      <xdr:col>41</xdr:col>
      <xdr:colOff>548640</xdr:colOff>
      <xdr:row>34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A477B50-CCEA-4740-9EAF-068346B04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175260</xdr:colOff>
      <xdr:row>35</xdr:row>
      <xdr:rowOff>95250</xdr:rowOff>
    </xdr:from>
    <xdr:to>
      <xdr:col>41</xdr:col>
      <xdr:colOff>533400</xdr:colOff>
      <xdr:row>50</xdr:row>
      <xdr:rowOff>87630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C853D56-B16A-46CB-9A97-2C12BA216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8</xdr:row>
      <xdr:rowOff>137160</xdr:rowOff>
    </xdr:from>
    <xdr:to>
      <xdr:col>22</xdr:col>
      <xdr:colOff>411480</xdr:colOff>
      <xdr:row>25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workbookViewId="0">
      <selection activeCell="F5" sqref="F5"/>
    </sheetView>
  </sheetViews>
  <sheetFormatPr defaultRowHeight="14.4" x14ac:dyDescent="0.3"/>
  <cols>
    <col min="1" max="1" width="14.109375" customWidth="1"/>
    <col min="2" max="3" width="10.88671875" customWidth="1"/>
    <col min="5" max="5" width="15.5546875" customWidth="1"/>
    <col min="6" max="6" width="9.44140625" customWidth="1"/>
    <col min="7" max="7" width="9.109375" customWidth="1"/>
    <col min="8" max="8" width="22.88671875" customWidth="1"/>
    <col min="9" max="9" width="9.5546875" customWidth="1"/>
  </cols>
  <sheetData>
    <row r="1" spans="1:23" ht="58.65" customHeight="1" thickBot="1" x14ac:dyDescent="0.35">
      <c r="A1" s="8" t="s">
        <v>8</v>
      </c>
      <c r="B1" s="54" t="s">
        <v>15</v>
      </c>
      <c r="C1" s="55"/>
      <c r="D1" s="54" t="s">
        <v>5</v>
      </c>
      <c r="E1" s="56"/>
      <c r="F1" s="56"/>
      <c r="G1" s="56"/>
      <c r="H1" s="56"/>
      <c r="I1" s="55"/>
    </row>
    <row r="2" spans="1:23" ht="45.6" customHeight="1" thickBot="1" x14ac:dyDescent="0.35">
      <c r="A2" s="3"/>
      <c r="B2" s="18" t="s">
        <v>6</v>
      </c>
      <c r="C2" s="18" t="s">
        <v>7</v>
      </c>
      <c r="D2" s="54" t="s">
        <v>9</v>
      </c>
      <c r="E2" s="56"/>
      <c r="F2" s="55"/>
      <c r="G2" s="54" t="s">
        <v>18</v>
      </c>
      <c r="H2" s="56"/>
      <c r="I2" s="55"/>
      <c r="T2" s="53" t="s">
        <v>19</v>
      </c>
      <c r="U2" s="53"/>
      <c r="V2" s="53"/>
      <c r="W2" s="53"/>
    </row>
    <row r="3" spans="1:23" x14ac:dyDescent="0.3">
      <c r="A3" s="6">
        <v>0.87361752807211857</v>
      </c>
      <c r="B3" s="16" t="str">
        <f>IF(A3="","ПРОПУСК","")</f>
        <v/>
      </c>
      <c r="C3" s="16" t="str">
        <f>IF(OR(IFERROR(ABS(A3)*SIGN(A3),)&lt;&gt;A3,A3=""),"ПРОПУСК","")</f>
        <v/>
      </c>
      <c r="D3" s="9" t="str">
        <f t="shared" ref="D3:D42" si="0">IF(OR(A3&lt;$F$6,A3&gt;$F$7),"ВЫБРОС","")</f>
        <v/>
      </c>
      <c r="E3" s="2" t="s">
        <v>10</v>
      </c>
      <c r="F3" s="11">
        <f>_xlfn.QUARTILE.INC(A3:A42,1)</f>
        <v>1.4101689331247276</v>
      </c>
      <c r="G3" s="9" t="str">
        <f>IF(OR(A3&lt;$I$6,A3&gt;$I$7),"ВЫБРОС","")</f>
        <v/>
      </c>
      <c r="H3" s="2" t="s">
        <v>16</v>
      </c>
      <c r="I3" s="10">
        <v>0.25</v>
      </c>
      <c r="T3">
        <f>$F$6</f>
        <v>-2.7433284230236019</v>
      </c>
      <c r="U3">
        <f>$F$7</f>
        <v>8.3326645267052761</v>
      </c>
      <c r="V3">
        <f>$I$6</f>
        <v>-1.8828285537136029</v>
      </c>
      <c r="W3">
        <f>$I$7</f>
        <v>7.206869579435276</v>
      </c>
    </row>
    <row r="4" spans="1:23" x14ac:dyDescent="0.3">
      <c r="A4" s="6">
        <v>0.40211979036867129</v>
      </c>
      <c r="B4" s="16" t="str">
        <f t="shared" ref="B4:B42" si="1">IF(A4="","ПРОПУСК","")</f>
        <v/>
      </c>
      <c r="C4" s="16" t="str">
        <f t="shared" ref="C4:C42" si="2">IF(OR(IFERROR(ABS(A4)*SIGN(A4),)&lt;&gt;A4,A4=""),"ПРОПУСК","")</f>
        <v/>
      </c>
      <c r="D4" s="9" t="str">
        <f t="shared" si="0"/>
        <v/>
      </c>
      <c r="E4" s="2" t="s">
        <v>11</v>
      </c>
      <c r="F4" s="11">
        <f>_xlfn.QUARTILE.INC(A3:A42,3)</f>
        <v>4.1791671705569469</v>
      </c>
      <c r="G4" s="9" t="str">
        <f t="shared" ref="G4:G42" si="3">IF(OR(A4&lt;$I$6,A4&gt;$I$7),"ВЫБРОС","")</f>
        <v/>
      </c>
      <c r="H4" s="2" t="s">
        <v>2</v>
      </c>
      <c r="I4" s="11">
        <f>_xlfn.STDEV.S(A3:A42)</f>
        <v>4.5448490665744394</v>
      </c>
      <c r="T4">
        <f t="shared" ref="T4:T42" si="4">$F$6</f>
        <v>-2.7433284230236019</v>
      </c>
      <c r="U4">
        <f t="shared" ref="U4:U42" si="5">$F$7</f>
        <v>8.3326645267052761</v>
      </c>
      <c r="V4">
        <f t="shared" ref="V4:V42" si="6">$I$6</f>
        <v>-1.8828285537136029</v>
      </c>
      <c r="W4">
        <f t="shared" ref="W4:W42" si="7">$I$7</f>
        <v>7.206869579435276</v>
      </c>
    </row>
    <row r="5" spans="1:23" x14ac:dyDescent="0.3">
      <c r="A5" s="6">
        <v>0.90927860287996887</v>
      </c>
      <c r="B5" s="16" t="str">
        <f t="shared" si="1"/>
        <v/>
      </c>
      <c r="C5" s="16" t="str">
        <f t="shared" si="2"/>
        <v/>
      </c>
      <c r="D5" s="9" t="str">
        <f t="shared" si="0"/>
        <v/>
      </c>
      <c r="E5" s="2" t="s">
        <v>12</v>
      </c>
      <c r="F5" s="11">
        <f>F4-F3</f>
        <v>2.7689982374322195</v>
      </c>
      <c r="G5" s="9" t="str">
        <f t="shared" si="3"/>
        <v/>
      </c>
      <c r="H5" s="2" t="s">
        <v>17</v>
      </c>
      <c r="I5" s="11">
        <f>TRIMMEAN(A3:A42,I3)</f>
        <v>2.6620205128608365</v>
      </c>
      <c r="T5">
        <f t="shared" si="4"/>
        <v>-2.7433284230236019</v>
      </c>
      <c r="U5">
        <f t="shared" si="5"/>
        <v>8.3326645267052761</v>
      </c>
      <c r="V5">
        <f t="shared" si="6"/>
        <v>-1.8828285537136029</v>
      </c>
      <c r="W5">
        <f t="shared" si="7"/>
        <v>7.206869579435276</v>
      </c>
    </row>
    <row r="6" spans="1:23" x14ac:dyDescent="0.3">
      <c r="A6" s="6">
        <v>0.72729497677173083</v>
      </c>
      <c r="B6" s="16" t="str">
        <f t="shared" si="1"/>
        <v/>
      </c>
      <c r="C6" s="16" t="str">
        <f t="shared" si="2"/>
        <v/>
      </c>
      <c r="D6" s="9" t="str">
        <f t="shared" si="0"/>
        <v/>
      </c>
      <c r="E6" s="2" t="s">
        <v>14</v>
      </c>
      <c r="F6" s="19">
        <f>F3-1.5*F5</f>
        <v>-2.7433284230236019</v>
      </c>
      <c r="G6" s="9" t="str">
        <f t="shared" si="3"/>
        <v/>
      </c>
      <c r="H6" s="2" t="s">
        <v>14</v>
      </c>
      <c r="I6" s="20">
        <f>I5-I4</f>
        <v>-1.8828285537136029</v>
      </c>
      <c r="T6">
        <f t="shared" si="4"/>
        <v>-2.7433284230236019</v>
      </c>
      <c r="U6">
        <f t="shared" si="5"/>
        <v>8.3326645267052761</v>
      </c>
      <c r="V6">
        <f t="shared" si="6"/>
        <v>-1.8828285537136029</v>
      </c>
      <c r="W6">
        <f t="shared" si="7"/>
        <v>7.206869579435276</v>
      </c>
    </row>
    <row r="7" spans="1:23" x14ac:dyDescent="0.3">
      <c r="A7" s="6">
        <v>10.312855016797672</v>
      </c>
      <c r="B7" s="16" t="str">
        <f t="shared" si="1"/>
        <v/>
      </c>
      <c r="C7" s="16" t="str">
        <f t="shared" si="2"/>
        <v/>
      </c>
      <c r="D7" s="9" t="str">
        <f t="shared" si="0"/>
        <v>ВЫБРОС</v>
      </c>
      <c r="E7" s="2" t="s">
        <v>13</v>
      </c>
      <c r="F7" s="19">
        <f>F4+1.5*F5</f>
        <v>8.3326645267052761</v>
      </c>
      <c r="G7" s="9" t="str">
        <f t="shared" si="3"/>
        <v>ВЫБРОС</v>
      </c>
      <c r="H7" s="2" t="s">
        <v>13</v>
      </c>
      <c r="I7" s="20">
        <f>I5+I4</f>
        <v>7.206869579435276</v>
      </c>
      <c r="T7">
        <f t="shared" si="4"/>
        <v>-2.7433284230236019</v>
      </c>
      <c r="U7">
        <f t="shared" si="5"/>
        <v>8.3326645267052761</v>
      </c>
      <c r="V7">
        <f t="shared" si="6"/>
        <v>-1.8828285537136029</v>
      </c>
      <c r="W7">
        <f t="shared" si="7"/>
        <v>7.206869579435276</v>
      </c>
    </row>
    <row r="8" spans="1:23" x14ac:dyDescent="0.3">
      <c r="A8" s="6">
        <v>1.1175926106367795</v>
      </c>
      <c r="B8" s="16" t="str">
        <f t="shared" si="1"/>
        <v/>
      </c>
      <c r="C8" s="16" t="str">
        <f t="shared" si="2"/>
        <v/>
      </c>
      <c r="D8" s="9" t="str">
        <f t="shared" si="0"/>
        <v/>
      </c>
      <c r="E8" s="2"/>
      <c r="F8" s="11"/>
      <c r="G8" s="9" t="str">
        <f t="shared" si="3"/>
        <v/>
      </c>
      <c r="H8" s="2"/>
      <c r="I8" s="11"/>
      <c r="T8">
        <f t="shared" si="4"/>
        <v>-2.7433284230236019</v>
      </c>
      <c r="U8">
        <f t="shared" si="5"/>
        <v>8.3326645267052761</v>
      </c>
      <c r="V8">
        <f t="shared" si="6"/>
        <v>-1.8828285537136029</v>
      </c>
      <c r="W8">
        <f t="shared" si="7"/>
        <v>7.206869579435276</v>
      </c>
    </row>
    <row r="9" spans="1:23" x14ac:dyDescent="0.3">
      <c r="A9" s="6">
        <v>1.3711508532853576</v>
      </c>
      <c r="B9" s="16" t="str">
        <f t="shared" si="1"/>
        <v/>
      </c>
      <c r="C9" s="16" t="str">
        <f t="shared" si="2"/>
        <v/>
      </c>
      <c r="D9" s="9" t="str">
        <f t="shared" si="0"/>
        <v/>
      </c>
      <c r="E9" s="2"/>
      <c r="F9" s="11"/>
      <c r="G9" s="9" t="str">
        <f t="shared" si="3"/>
        <v/>
      </c>
      <c r="H9" s="2"/>
      <c r="I9" s="11"/>
      <c r="T9">
        <f t="shared" si="4"/>
        <v>-2.7433284230236019</v>
      </c>
      <c r="U9">
        <f t="shared" si="5"/>
        <v>8.3326645267052761</v>
      </c>
      <c r="V9">
        <f t="shared" si="6"/>
        <v>-1.8828285537136029</v>
      </c>
      <c r="W9">
        <f t="shared" si="7"/>
        <v>7.206869579435276</v>
      </c>
    </row>
    <row r="10" spans="1:23" x14ac:dyDescent="0.3">
      <c r="A10" s="6">
        <v>1.0136136533418696</v>
      </c>
      <c r="B10" s="16" t="str">
        <f t="shared" si="1"/>
        <v/>
      </c>
      <c r="C10" s="16" t="str">
        <f t="shared" si="2"/>
        <v/>
      </c>
      <c r="D10" s="9" t="str">
        <f t="shared" si="0"/>
        <v/>
      </c>
      <c r="E10" s="2"/>
      <c r="F10" s="11"/>
      <c r="G10" s="9" t="str">
        <f t="shared" si="3"/>
        <v/>
      </c>
      <c r="H10" s="2"/>
      <c r="I10" s="11"/>
      <c r="T10">
        <f t="shared" si="4"/>
        <v>-2.7433284230236019</v>
      </c>
      <c r="U10">
        <f t="shared" si="5"/>
        <v>8.3326645267052761</v>
      </c>
      <c r="V10">
        <f t="shared" si="6"/>
        <v>-1.8828285537136029</v>
      </c>
      <c r="W10">
        <f t="shared" si="7"/>
        <v>7.206869579435276</v>
      </c>
    </row>
    <row r="11" spans="1:23" x14ac:dyDescent="0.3">
      <c r="A11" s="6">
        <v>1.5982101462360836</v>
      </c>
      <c r="B11" s="16" t="str">
        <f t="shared" si="1"/>
        <v/>
      </c>
      <c r="C11" s="16" t="str">
        <f t="shared" si="2"/>
        <v/>
      </c>
      <c r="D11" s="9" t="str">
        <f t="shared" si="0"/>
        <v/>
      </c>
      <c r="E11" s="2"/>
      <c r="F11" s="11"/>
      <c r="G11" s="9" t="str">
        <f t="shared" si="3"/>
        <v/>
      </c>
      <c r="H11" s="2"/>
      <c r="I11" s="11"/>
      <c r="T11">
        <f t="shared" si="4"/>
        <v>-2.7433284230236019</v>
      </c>
      <c r="U11">
        <f t="shared" si="5"/>
        <v>8.3326645267052761</v>
      </c>
      <c r="V11">
        <f t="shared" si="6"/>
        <v>-1.8828285537136029</v>
      </c>
      <c r="W11">
        <f t="shared" si="7"/>
        <v>7.206869579435276</v>
      </c>
    </row>
    <row r="12" spans="1:23" x14ac:dyDescent="0.3">
      <c r="A12" s="6">
        <v>1.4491870129640976</v>
      </c>
      <c r="B12" s="16" t="str">
        <f t="shared" si="1"/>
        <v/>
      </c>
      <c r="C12" s="16" t="str">
        <f t="shared" si="2"/>
        <v/>
      </c>
      <c r="D12" s="9" t="str">
        <f t="shared" si="0"/>
        <v/>
      </c>
      <c r="E12" s="2"/>
      <c r="F12" s="11"/>
      <c r="G12" s="9" t="str">
        <f t="shared" si="3"/>
        <v/>
      </c>
      <c r="H12" s="2"/>
      <c r="I12" s="11"/>
      <c r="T12">
        <f t="shared" si="4"/>
        <v>-2.7433284230236019</v>
      </c>
      <c r="U12">
        <f t="shared" si="5"/>
        <v>8.3326645267052761</v>
      </c>
      <c r="V12">
        <f t="shared" si="6"/>
        <v>-1.8828285537136029</v>
      </c>
      <c r="W12">
        <f t="shared" si="7"/>
        <v>7.206869579435276</v>
      </c>
    </row>
    <row r="13" spans="1:23" x14ac:dyDescent="0.3">
      <c r="A13" s="6">
        <v>1.5928767210088679</v>
      </c>
      <c r="B13" s="16" t="str">
        <f t="shared" si="1"/>
        <v/>
      </c>
      <c r="C13" s="16" t="str">
        <f t="shared" si="2"/>
        <v/>
      </c>
      <c r="D13" s="9" t="str">
        <f t="shared" si="0"/>
        <v/>
      </c>
      <c r="E13" s="2"/>
      <c r="F13" s="11"/>
      <c r="G13" s="9" t="str">
        <f t="shared" si="3"/>
        <v/>
      </c>
      <c r="H13" s="2"/>
      <c r="I13" s="11"/>
      <c r="T13">
        <f t="shared" si="4"/>
        <v>-2.7433284230236019</v>
      </c>
      <c r="U13">
        <f t="shared" si="5"/>
        <v>8.3326645267052761</v>
      </c>
      <c r="V13">
        <f t="shared" si="6"/>
        <v>-1.8828285537136029</v>
      </c>
      <c r="W13">
        <f t="shared" si="7"/>
        <v>7.206869579435276</v>
      </c>
    </row>
    <row r="14" spans="1:23" x14ac:dyDescent="0.3">
      <c r="A14" s="6">
        <v>-14.211382328721635</v>
      </c>
      <c r="B14" s="16" t="str">
        <f t="shared" si="1"/>
        <v/>
      </c>
      <c r="C14" s="16" t="str">
        <f t="shared" si="2"/>
        <v/>
      </c>
      <c r="D14" s="9" t="str">
        <f t="shared" si="0"/>
        <v>ВЫБРОС</v>
      </c>
      <c r="E14" s="2"/>
      <c r="F14" s="11"/>
      <c r="G14" s="9" t="str">
        <f t="shared" si="3"/>
        <v>ВЫБРОС</v>
      </c>
      <c r="H14" s="2"/>
      <c r="I14" s="11"/>
      <c r="T14">
        <f t="shared" si="4"/>
        <v>-2.7433284230236019</v>
      </c>
      <c r="U14">
        <f t="shared" si="5"/>
        <v>8.3326645267052761</v>
      </c>
      <c r="V14">
        <f t="shared" si="6"/>
        <v>-1.8828285537136029</v>
      </c>
      <c r="W14">
        <f t="shared" si="7"/>
        <v>7.206869579435276</v>
      </c>
    </row>
    <row r="15" spans="1:23" x14ac:dyDescent="0.3">
      <c r="A15" s="6">
        <v>2.0205701774122398</v>
      </c>
      <c r="B15" s="16" t="str">
        <f t="shared" si="1"/>
        <v/>
      </c>
      <c r="C15" s="16" t="str">
        <f t="shared" si="2"/>
        <v/>
      </c>
      <c r="D15" s="9" t="str">
        <f t="shared" si="0"/>
        <v/>
      </c>
      <c r="E15" s="2"/>
      <c r="F15" s="11"/>
      <c r="G15" s="9" t="str">
        <f t="shared" si="3"/>
        <v/>
      </c>
      <c r="H15" s="2"/>
      <c r="I15" s="11"/>
      <c r="T15">
        <f t="shared" si="4"/>
        <v>-2.7433284230236019</v>
      </c>
      <c r="U15">
        <f t="shared" si="5"/>
        <v>8.3326645267052761</v>
      </c>
      <c r="V15">
        <f t="shared" si="6"/>
        <v>-1.8828285537136029</v>
      </c>
      <c r="W15">
        <f t="shared" si="7"/>
        <v>7.206869579435276</v>
      </c>
    </row>
    <row r="16" spans="1:23" x14ac:dyDescent="0.3">
      <c r="A16" s="6">
        <v>2.3579715339680964</v>
      </c>
      <c r="B16" s="16" t="str">
        <f t="shared" si="1"/>
        <v/>
      </c>
      <c r="C16" s="16" t="str">
        <f t="shared" si="2"/>
        <v/>
      </c>
      <c r="D16" s="9" t="str">
        <f t="shared" si="0"/>
        <v/>
      </c>
      <c r="E16" s="2"/>
      <c r="F16" s="11"/>
      <c r="G16" s="9" t="str">
        <f t="shared" si="3"/>
        <v/>
      </c>
      <c r="H16" s="2"/>
      <c r="I16" s="11"/>
      <c r="T16">
        <f t="shared" si="4"/>
        <v>-2.7433284230236019</v>
      </c>
      <c r="U16">
        <f t="shared" si="5"/>
        <v>8.3326645267052761</v>
      </c>
      <c r="V16">
        <f t="shared" si="6"/>
        <v>-1.8828285537136029</v>
      </c>
      <c r="W16">
        <f t="shared" si="7"/>
        <v>7.206869579435276</v>
      </c>
    </row>
    <row r="17" spans="1:23" x14ac:dyDescent="0.3">
      <c r="A17" s="6">
        <v>2.0328092987653474</v>
      </c>
      <c r="B17" s="16" t="str">
        <f t="shared" si="1"/>
        <v/>
      </c>
      <c r="C17" s="16" t="str">
        <f t="shared" si="2"/>
        <v/>
      </c>
      <c r="D17" s="9" t="str">
        <f t="shared" si="0"/>
        <v/>
      </c>
      <c r="E17" s="2"/>
      <c r="F17" s="11"/>
      <c r="G17" s="9" t="str">
        <f t="shared" si="3"/>
        <v/>
      </c>
      <c r="H17" s="2"/>
      <c r="I17" s="11"/>
      <c r="T17">
        <f t="shared" si="4"/>
        <v>-2.7433284230236019</v>
      </c>
      <c r="U17">
        <f t="shared" si="5"/>
        <v>8.3326645267052761</v>
      </c>
      <c r="V17">
        <f t="shared" si="6"/>
        <v>-1.8828285537136029</v>
      </c>
      <c r="W17">
        <f t="shared" si="7"/>
        <v>7.206869579435276</v>
      </c>
    </row>
    <row r="18" spans="1:23" x14ac:dyDescent="0.3">
      <c r="A18" s="6">
        <v>2.643820694211072</v>
      </c>
      <c r="B18" s="16" t="str">
        <f t="shared" si="1"/>
        <v/>
      </c>
      <c r="C18" s="16" t="str">
        <f t="shared" si="2"/>
        <v/>
      </c>
      <c r="D18" s="9" t="str">
        <f t="shared" si="0"/>
        <v/>
      </c>
      <c r="E18" s="2"/>
      <c r="F18" s="11"/>
      <c r="G18" s="9" t="str">
        <f t="shared" si="3"/>
        <v/>
      </c>
      <c r="H18" s="2"/>
      <c r="I18" s="11"/>
      <c r="T18">
        <f t="shared" si="4"/>
        <v>-2.7433284230236019</v>
      </c>
      <c r="U18">
        <f t="shared" si="5"/>
        <v>8.3326645267052761</v>
      </c>
      <c r="V18">
        <f t="shared" si="6"/>
        <v>-1.8828285537136029</v>
      </c>
      <c r="W18">
        <f t="shared" si="7"/>
        <v>7.206869579435276</v>
      </c>
    </row>
    <row r="19" spans="1:23" x14ac:dyDescent="0.3">
      <c r="A19" s="6">
        <v>2.5377748436351726</v>
      </c>
      <c r="B19" s="16" t="str">
        <f t="shared" si="1"/>
        <v/>
      </c>
      <c r="C19" s="16" t="str">
        <f t="shared" si="2"/>
        <v/>
      </c>
      <c r="D19" s="9" t="str">
        <f t="shared" si="0"/>
        <v/>
      </c>
      <c r="E19" s="2"/>
      <c r="F19" s="11"/>
      <c r="G19" s="9" t="str">
        <f t="shared" si="3"/>
        <v/>
      </c>
      <c r="H19" s="2"/>
      <c r="I19" s="11"/>
      <c r="T19">
        <f t="shared" si="4"/>
        <v>-2.7433284230236019</v>
      </c>
      <c r="U19">
        <f t="shared" si="5"/>
        <v>8.3326645267052761</v>
      </c>
      <c r="V19">
        <f t="shared" si="6"/>
        <v>-1.8828285537136029</v>
      </c>
      <c r="W19">
        <f t="shared" si="7"/>
        <v>7.206869579435276</v>
      </c>
    </row>
    <row r="20" spans="1:23" x14ac:dyDescent="0.3">
      <c r="A20" s="6">
        <v>2.4873960039116554</v>
      </c>
      <c r="B20" s="16" t="str">
        <f t="shared" si="1"/>
        <v/>
      </c>
      <c r="C20" s="16" t="str">
        <f t="shared" si="2"/>
        <v/>
      </c>
      <c r="D20" s="9" t="str">
        <f t="shared" si="0"/>
        <v/>
      </c>
      <c r="E20" s="2"/>
      <c r="F20" s="11"/>
      <c r="G20" s="9" t="str">
        <f t="shared" si="3"/>
        <v/>
      </c>
      <c r="H20" s="2"/>
      <c r="I20" s="11"/>
      <c r="T20">
        <f t="shared" si="4"/>
        <v>-2.7433284230236019</v>
      </c>
      <c r="U20">
        <f t="shared" si="5"/>
        <v>8.3326645267052761</v>
      </c>
      <c r="V20">
        <f t="shared" si="6"/>
        <v>-1.8828285537136029</v>
      </c>
      <c r="W20">
        <f t="shared" si="7"/>
        <v>7.206869579435276</v>
      </c>
    </row>
    <row r="21" spans="1:23" x14ac:dyDescent="0.3">
      <c r="A21" s="6">
        <v>2.6857098715097192</v>
      </c>
      <c r="B21" s="16" t="str">
        <f t="shared" si="1"/>
        <v/>
      </c>
      <c r="C21" s="16" t="str">
        <f t="shared" si="2"/>
        <v/>
      </c>
      <c r="D21" s="9" t="str">
        <f t="shared" si="0"/>
        <v/>
      </c>
      <c r="E21" s="2"/>
      <c r="F21" s="11"/>
      <c r="G21" s="9" t="str">
        <f t="shared" si="3"/>
        <v/>
      </c>
      <c r="H21" s="2"/>
      <c r="I21" s="11"/>
      <c r="T21">
        <f t="shared" si="4"/>
        <v>-2.7433284230236019</v>
      </c>
      <c r="U21">
        <f t="shared" si="5"/>
        <v>8.3326645267052761</v>
      </c>
      <c r="V21">
        <f t="shared" si="6"/>
        <v>-1.8828285537136029</v>
      </c>
      <c r="W21">
        <f t="shared" si="7"/>
        <v>7.206869579435276</v>
      </c>
    </row>
    <row r="22" spans="1:23" x14ac:dyDescent="0.3">
      <c r="A22" s="6">
        <v>-9.3684125053675338</v>
      </c>
      <c r="B22" s="16" t="str">
        <f t="shared" si="1"/>
        <v/>
      </c>
      <c r="C22" s="16" t="str">
        <f t="shared" si="2"/>
        <v/>
      </c>
      <c r="D22" s="9" t="str">
        <f t="shared" si="0"/>
        <v>ВЫБРОС</v>
      </c>
      <c r="E22" s="2"/>
      <c r="F22" s="11"/>
      <c r="G22" s="9" t="str">
        <f t="shared" si="3"/>
        <v>ВЫБРОС</v>
      </c>
      <c r="H22" s="2"/>
      <c r="I22" s="11"/>
      <c r="T22">
        <f t="shared" si="4"/>
        <v>-2.7433284230236019</v>
      </c>
      <c r="U22">
        <f t="shared" si="5"/>
        <v>8.3326645267052761</v>
      </c>
      <c r="V22">
        <f t="shared" si="6"/>
        <v>-1.8828285537136029</v>
      </c>
      <c r="W22">
        <f t="shared" si="7"/>
        <v>7.206869579435276</v>
      </c>
    </row>
    <row r="23" spans="1:23" x14ac:dyDescent="0.3">
      <c r="A23" s="6">
        <v>2.47375194253119</v>
      </c>
      <c r="B23" s="16" t="str">
        <f t="shared" si="1"/>
        <v/>
      </c>
      <c r="C23" s="16" t="str">
        <f t="shared" si="2"/>
        <v/>
      </c>
      <c r="D23" s="9" t="str">
        <f t="shared" si="0"/>
        <v/>
      </c>
      <c r="E23" s="2"/>
      <c r="F23" s="11"/>
      <c r="G23" s="9" t="str">
        <f t="shared" si="3"/>
        <v/>
      </c>
      <c r="H23" s="2"/>
      <c r="I23" s="11"/>
      <c r="T23">
        <f t="shared" si="4"/>
        <v>-2.7433284230236019</v>
      </c>
      <c r="U23">
        <f t="shared" si="5"/>
        <v>8.3326645267052761</v>
      </c>
      <c r="V23">
        <f t="shared" si="6"/>
        <v>-1.8828285537136029</v>
      </c>
      <c r="W23">
        <f t="shared" si="7"/>
        <v>7.206869579435276</v>
      </c>
    </row>
    <row r="24" spans="1:23" x14ac:dyDescent="0.3">
      <c r="A24" s="6"/>
      <c r="B24" s="16" t="str">
        <f t="shared" si="1"/>
        <v>ПРОПУСК</v>
      </c>
      <c r="C24" s="16" t="str">
        <f t="shared" si="2"/>
        <v>ПРОПУСК</v>
      </c>
      <c r="D24" s="9" t="str">
        <f t="shared" si="0"/>
        <v/>
      </c>
      <c r="E24" s="2"/>
      <c r="F24" s="11"/>
      <c r="G24" s="9" t="str">
        <f t="shared" si="3"/>
        <v/>
      </c>
      <c r="H24" s="2"/>
      <c r="I24" s="11"/>
      <c r="T24">
        <f t="shared" si="4"/>
        <v>-2.7433284230236019</v>
      </c>
      <c r="U24">
        <f t="shared" si="5"/>
        <v>8.3326645267052761</v>
      </c>
      <c r="V24">
        <f t="shared" si="6"/>
        <v>-1.8828285537136029</v>
      </c>
      <c r="W24">
        <f t="shared" si="7"/>
        <v>7.206869579435276</v>
      </c>
    </row>
    <row r="25" spans="1:23" x14ac:dyDescent="0.3">
      <c r="A25" s="6"/>
      <c r="B25" s="16" t="str">
        <f t="shared" si="1"/>
        <v>ПРОПУСК</v>
      </c>
      <c r="C25" s="16" t="str">
        <f t="shared" si="2"/>
        <v>ПРОПУСК</v>
      </c>
      <c r="D25" s="9" t="str">
        <f t="shared" si="0"/>
        <v/>
      </c>
      <c r="E25" s="2"/>
      <c r="F25" s="11"/>
      <c r="G25" s="9" t="str">
        <f t="shared" si="3"/>
        <v/>
      </c>
      <c r="H25" s="2"/>
      <c r="I25" s="11"/>
      <c r="T25">
        <f t="shared" si="4"/>
        <v>-2.7433284230236019</v>
      </c>
      <c r="U25">
        <f t="shared" si="5"/>
        <v>8.3326645267052761</v>
      </c>
      <c r="V25">
        <f t="shared" si="6"/>
        <v>-1.8828285537136029</v>
      </c>
      <c r="W25">
        <f t="shared" si="7"/>
        <v>7.206869579435276</v>
      </c>
    </row>
    <row r="26" spans="1:23" x14ac:dyDescent="0.3">
      <c r="A26" s="7" t="s">
        <v>20</v>
      </c>
      <c r="B26" s="16" t="str">
        <f t="shared" si="1"/>
        <v/>
      </c>
      <c r="C26" s="16" t="str">
        <f t="shared" si="2"/>
        <v>ПРОПУСК</v>
      </c>
      <c r="D26" s="9" t="str">
        <f t="shared" si="0"/>
        <v>ВЫБРОС</v>
      </c>
      <c r="E26" s="2"/>
      <c r="F26" s="11"/>
      <c r="G26" s="9" t="str">
        <f t="shared" si="3"/>
        <v>ВЫБРОС</v>
      </c>
      <c r="H26" s="2"/>
      <c r="I26" s="11"/>
      <c r="T26">
        <f t="shared" si="4"/>
        <v>-2.7433284230236019</v>
      </c>
      <c r="U26">
        <f t="shared" si="5"/>
        <v>8.3326645267052761</v>
      </c>
      <c r="V26">
        <f t="shared" si="6"/>
        <v>-1.8828285537136029</v>
      </c>
      <c r="W26">
        <f t="shared" si="7"/>
        <v>7.206869579435276</v>
      </c>
    </row>
    <row r="27" spans="1:23" x14ac:dyDescent="0.3">
      <c r="A27" s="7" t="s">
        <v>21</v>
      </c>
      <c r="B27" s="16" t="str">
        <f t="shared" si="1"/>
        <v/>
      </c>
      <c r="C27" s="16" t="str">
        <f t="shared" si="2"/>
        <v>ПРОПУСК</v>
      </c>
      <c r="D27" s="9" t="str">
        <f t="shared" si="0"/>
        <v>ВЫБРОС</v>
      </c>
      <c r="E27" s="2"/>
      <c r="F27" s="11"/>
      <c r="G27" s="9" t="str">
        <f t="shared" si="3"/>
        <v>ВЫБРОС</v>
      </c>
      <c r="H27" s="2"/>
      <c r="I27" s="11"/>
      <c r="T27">
        <f t="shared" si="4"/>
        <v>-2.7433284230236019</v>
      </c>
      <c r="U27">
        <f t="shared" si="5"/>
        <v>8.3326645267052761</v>
      </c>
      <c r="V27">
        <f t="shared" si="6"/>
        <v>-1.8828285537136029</v>
      </c>
      <c r="W27">
        <f t="shared" si="7"/>
        <v>7.206869579435276</v>
      </c>
    </row>
    <row r="28" spans="1:23" x14ac:dyDescent="0.3">
      <c r="A28" s="7" t="s">
        <v>22</v>
      </c>
      <c r="B28" s="16" t="str">
        <f t="shared" si="1"/>
        <v/>
      </c>
      <c r="C28" s="16" t="str">
        <f t="shared" si="2"/>
        <v>ПРОПУСК</v>
      </c>
      <c r="D28" s="9" t="str">
        <f t="shared" si="0"/>
        <v>ВЫБРОС</v>
      </c>
      <c r="E28" s="2"/>
      <c r="F28" s="11"/>
      <c r="G28" s="9" t="str">
        <f t="shared" si="3"/>
        <v>ВЫБРОС</v>
      </c>
      <c r="H28" s="2"/>
      <c r="I28" s="11"/>
      <c r="T28">
        <f t="shared" si="4"/>
        <v>-2.7433284230236019</v>
      </c>
      <c r="U28">
        <f t="shared" si="5"/>
        <v>8.3326645267052761</v>
      </c>
      <c r="V28">
        <f t="shared" si="6"/>
        <v>-1.8828285537136029</v>
      </c>
      <c r="W28">
        <f t="shared" si="7"/>
        <v>7.206869579435276</v>
      </c>
    </row>
    <row r="29" spans="1:23" x14ac:dyDescent="0.3">
      <c r="A29" s="6">
        <v>15.450173527632581</v>
      </c>
      <c r="B29" s="16" t="str">
        <f t="shared" si="1"/>
        <v/>
      </c>
      <c r="C29" s="16" t="str">
        <f t="shared" si="2"/>
        <v/>
      </c>
      <c r="D29" s="9" t="str">
        <f t="shared" si="0"/>
        <v>ВЫБРОС</v>
      </c>
      <c r="E29" s="2"/>
      <c r="F29" s="11"/>
      <c r="G29" s="9" t="str">
        <f t="shared" si="3"/>
        <v>ВЫБРОС</v>
      </c>
      <c r="H29" s="2"/>
      <c r="I29" s="11"/>
      <c r="T29">
        <f t="shared" si="4"/>
        <v>-2.7433284230236019</v>
      </c>
      <c r="U29">
        <f t="shared" si="5"/>
        <v>8.3326645267052761</v>
      </c>
      <c r="V29">
        <f t="shared" si="6"/>
        <v>-1.8828285537136029</v>
      </c>
      <c r="W29">
        <f t="shared" si="7"/>
        <v>7.206869579435276</v>
      </c>
    </row>
    <row r="30" spans="1:23" x14ac:dyDescent="0.3">
      <c r="A30" s="6">
        <v>3.2092347044584488</v>
      </c>
      <c r="B30" s="16" t="str">
        <f t="shared" si="1"/>
        <v/>
      </c>
      <c r="C30" s="16" t="str">
        <f t="shared" si="2"/>
        <v/>
      </c>
      <c r="D30" s="9" t="str">
        <f t="shared" si="0"/>
        <v/>
      </c>
      <c r="E30" s="2"/>
      <c r="F30" s="11"/>
      <c r="G30" s="9" t="str">
        <f t="shared" si="3"/>
        <v/>
      </c>
      <c r="H30" s="2"/>
      <c r="I30" s="11"/>
      <c r="T30">
        <f t="shared" si="4"/>
        <v>-2.7433284230236019</v>
      </c>
      <c r="U30">
        <f t="shared" si="5"/>
        <v>8.3326645267052761</v>
      </c>
      <c r="V30">
        <f t="shared" si="6"/>
        <v>-1.8828285537136029</v>
      </c>
      <c r="W30">
        <f t="shared" si="7"/>
        <v>7.206869579435276</v>
      </c>
    </row>
    <row r="31" spans="1:23" x14ac:dyDescent="0.3">
      <c r="A31" s="6">
        <v>3.432108395821805</v>
      </c>
      <c r="B31" s="16" t="str">
        <f t="shared" si="1"/>
        <v/>
      </c>
      <c r="C31" s="16" t="str">
        <f t="shared" si="2"/>
        <v/>
      </c>
      <c r="D31" s="9" t="str">
        <f t="shared" si="0"/>
        <v/>
      </c>
      <c r="E31" s="2"/>
      <c r="F31" s="11"/>
      <c r="G31" s="9" t="str">
        <f t="shared" si="3"/>
        <v/>
      </c>
      <c r="H31" s="2"/>
      <c r="I31" s="11"/>
      <c r="T31">
        <f t="shared" si="4"/>
        <v>-2.7433284230236019</v>
      </c>
      <c r="U31">
        <f t="shared" si="5"/>
        <v>8.3326645267052761</v>
      </c>
      <c r="V31">
        <f t="shared" si="6"/>
        <v>-1.8828285537136029</v>
      </c>
      <c r="W31">
        <f t="shared" si="7"/>
        <v>7.206869579435276</v>
      </c>
    </row>
    <row r="32" spans="1:23" x14ac:dyDescent="0.3">
      <c r="A32" s="6">
        <v>3.2991608533170282</v>
      </c>
      <c r="B32" s="16" t="str">
        <f t="shared" si="1"/>
        <v/>
      </c>
      <c r="C32" s="16" t="str">
        <f t="shared" si="2"/>
        <v/>
      </c>
      <c r="D32" s="9" t="str">
        <f t="shared" si="0"/>
        <v/>
      </c>
      <c r="E32" s="2"/>
      <c r="F32" s="11"/>
      <c r="G32" s="9" t="str">
        <f t="shared" si="3"/>
        <v/>
      </c>
      <c r="H32" s="2"/>
      <c r="I32" s="11"/>
      <c r="T32">
        <f t="shared" si="4"/>
        <v>-2.7433284230236019</v>
      </c>
      <c r="U32">
        <f t="shared" si="5"/>
        <v>8.3326645267052761</v>
      </c>
      <c r="V32">
        <f t="shared" si="6"/>
        <v>-1.8828285537136029</v>
      </c>
      <c r="W32">
        <f t="shared" si="7"/>
        <v>7.206869579435276</v>
      </c>
    </row>
    <row r="33" spans="1:23" x14ac:dyDescent="0.3">
      <c r="A33" s="6">
        <v>3.4850054162477244</v>
      </c>
      <c r="B33" s="16" t="str">
        <f t="shared" si="1"/>
        <v/>
      </c>
      <c r="C33" s="16" t="str">
        <f t="shared" si="2"/>
        <v/>
      </c>
      <c r="D33" s="9" t="str">
        <f t="shared" si="0"/>
        <v/>
      </c>
      <c r="E33" s="2"/>
      <c r="F33" s="11"/>
      <c r="G33" s="9" t="str">
        <f t="shared" si="3"/>
        <v/>
      </c>
      <c r="H33" s="2"/>
      <c r="I33" s="11"/>
      <c r="T33">
        <f t="shared" si="4"/>
        <v>-2.7433284230236019</v>
      </c>
      <c r="U33">
        <f t="shared" si="5"/>
        <v>8.3326645267052761</v>
      </c>
      <c r="V33">
        <f t="shared" si="6"/>
        <v>-1.8828285537136029</v>
      </c>
      <c r="W33">
        <f t="shared" si="7"/>
        <v>7.206869579435276</v>
      </c>
    </row>
    <row r="34" spans="1:23" x14ac:dyDescent="0.3">
      <c r="A34" s="6">
        <v>4.1719687689799052</v>
      </c>
      <c r="B34" s="16" t="str">
        <f t="shared" si="1"/>
        <v/>
      </c>
      <c r="C34" s="16" t="str">
        <f t="shared" si="2"/>
        <v/>
      </c>
      <c r="D34" s="9" t="str">
        <f t="shared" si="0"/>
        <v/>
      </c>
      <c r="E34" s="2"/>
      <c r="F34" s="11"/>
      <c r="G34" s="9" t="str">
        <f t="shared" si="3"/>
        <v/>
      </c>
      <c r="H34" s="2"/>
      <c r="I34" s="11"/>
      <c r="T34">
        <f t="shared" si="4"/>
        <v>-2.7433284230236019</v>
      </c>
      <c r="U34">
        <f t="shared" si="5"/>
        <v>8.3326645267052761</v>
      </c>
      <c r="V34">
        <f t="shared" si="6"/>
        <v>-1.8828285537136029</v>
      </c>
      <c r="W34">
        <f t="shared" si="7"/>
        <v>7.206869579435276</v>
      </c>
    </row>
    <row r="35" spans="1:23" x14ac:dyDescent="0.3">
      <c r="A35" s="6">
        <v>3.5769846944008137</v>
      </c>
      <c r="B35" s="16" t="str">
        <f t="shared" si="1"/>
        <v/>
      </c>
      <c r="C35" s="16" t="str">
        <f t="shared" si="2"/>
        <v/>
      </c>
      <c r="D35" s="9" t="str">
        <f t="shared" si="0"/>
        <v/>
      </c>
      <c r="E35" s="2"/>
      <c r="F35" s="11"/>
      <c r="G35" s="9" t="str">
        <f t="shared" si="3"/>
        <v/>
      </c>
      <c r="H35" s="2"/>
      <c r="I35" s="11"/>
      <c r="T35">
        <f t="shared" si="4"/>
        <v>-2.7433284230236019</v>
      </c>
      <c r="U35">
        <f t="shared" si="5"/>
        <v>8.3326645267052761</v>
      </c>
      <c r="V35">
        <f t="shared" si="6"/>
        <v>-1.8828285537136029</v>
      </c>
      <c r="W35">
        <f t="shared" si="7"/>
        <v>7.206869579435276</v>
      </c>
    </row>
    <row r="36" spans="1:23" x14ac:dyDescent="0.3">
      <c r="A36" s="6">
        <v>4.4499099755795255</v>
      </c>
      <c r="B36" s="16" t="str">
        <f t="shared" si="1"/>
        <v/>
      </c>
      <c r="C36" s="16" t="str">
        <f t="shared" si="2"/>
        <v/>
      </c>
      <c r="D36" s="9" t="str">
        <f t="shared" si="0"/>
        <v/>
      </c>
      <c r="E36" s="2"/>
      <c r="F36" s="11"/>
      <c r="G36" s="9" t="str">
        <f t="shared" si="3"/>
        <v/>
      </c>
      <c r="H36" s="2"/>
      <c r="I36" s="11"/>
      <c r="T36">
        <f t="shared" si="4"/>
        <v>-2.7433284230236019</v>
      </c>
      <c r="U36">
        <f t="shared" si="5"/>
        <v>8.3326645267052761</v>
      </c>
      <c r="V36">
        <f t="shared" si="6"/>
        <v>-1.8828285537136029</v>
      </c>
      <c r="W36">
        <f t="shared" si="7"/>
        <v>7.206869579435276</v>
      </c>
    </row>
    <row r="37" spans="1:23" x14ac:dyDescent="0.3">
      <c r="A37" s="6">
        <v>4.3779373866296805</v>
      </c>
      <c r="B37" s="16" t="str">
        <f t="shared" si="1"/>
        <v/>
      </c>
      <c r="C37" s="16" t="str">
        <f t="shared" si="2"/>
        <v/>
      </c>
      <c r="D37" s="9" t="str">
        <f t="shared" si="0"/>
        <v/>
      </c>
      <c r="E37" s="2"/>
      <c r="F37" s="11"/>
      <c r="G37" s="9" t="str">
        <f t="shared" si="3"/>
        <v/>
      </c>
      <c r="H37" s="2"/>
      <c r="I37" s="11"/>
      <c r="T37">
        <f t="shared" si="4"/>
        <v>-2.7433284230236019</v>
      </c>
      <c r="U37">
        <f t="shared" si="5"/>
        <v>8.3326645267052761</v>
      </c>
      <c r="V37">
        <f t="shared" si="6"/>
        <v>-1.8828285537136029</v>
      </c>
      <c r="W37">
        <f t="shared" si="7"/>
        <v>7.206869579435276</v>
      </c>
    </row>
    <row r="38" spans="1:23" x14ac:dyDescent="0.3">
      <c r="A38" s="6">
        <v>4.1863655721339885</v>
      </c>
      <c r="B38" s="16" t="str">
        <f t="shared" si="1"/>
        <v/>
      </c>
      <c r="C38" s="16" t="str">
        <f t="shared" si="2"/>
        <v/>
      </c>
      <c r="D38" s="9" t="str">
        <f t="shared" si="0"/>
        <v/>
      </c>
      <c r="E38" s="2"/>
      <c r="F38" s="11"/>
      <c r="G38" s="9" t="str">
        <f t="shared" si="3"/>
        <v/>
      </c>
      <c r="H38" s="2"/>
      <c r="I38" s="11"/>
      <c r="T38">
        <f t="shared" si="4"/>
        <v>-2.7433284230236019</v>
      </c>
      <c r="U38">
        <f t="shared" si="5"/>
        <v>8.3326645267052761</v>
      </c>
      <c r="V38">
        <f t="shared" si="6"/>
        <v>-1.8828285537136029</v>
      </c>
      <c r="W38">
        <f t="shared" si="7"/>
        <v>7.206869579435276</v>
      </c>
    </row>
    <row r="39" spans="1:23" x14ac:dyDescent="0.3">
      <c r="A39" s="6">
        <v>4.2874517561600616</v>
      </c>
      <c r="B39" s="16" t="str">
        <f t="shared" si="1"/>
        <v/>
      </c>
      <c r="C39" s="16" t="str">
        <f t="shared" si="2"/>
        <v/>
      </c>
      <c r="D39" s="9" t="str">
        <f t="shared" si="0"/>
        <v/>
      </c>
      <c r="E39" s="2"/>
      <c r="F39" s="11"/>
      <c r="G39" s="9" t="str">
        <f t="shared" si="3"/>
        <v/>
      </c>
      <c r="H39" s="2"/>
      <c r="I39" s="11"/>
      <c r="T39">
        <f t="shared" si="4"/>
        <v>-2.7433284230236019</v>
      </c>
      <c r="U39">
        <f t="shared" si="5"/>
        <v>8.3326645267052761</v>
      </c>
      <c r="V39">
        <f t="shared" si="6"/>
        <v>-1.8828285537136029</v>
      </c>
      <c r="W39">
        <f t="shared" si="7"/>
        <v>7.206869579435276</v>
      </c>
    </row>
    <row r="40" spans="1:23" x14ac:dyDescent="0.3">
      <c r="A40" s="6">
        <v>4.4054694585934051</v>
      </c>
      <c r="B40" s="16" t="str">
        <f t="shared" si="1"/>
        <v/>
      </c>
      <c r="C40" s="16" t="str">
        <f t="shared" si="2"/>
        <v/>
      </c>
      <c r="D40" s="9" t="str">
        <f t="shared" si="0"/>
        <v/>
      </c>
      <c r="E40" s="2"/>
      <c r="F40" s="11"/>
      <c r="G40" s="9" t="str">
        <f t="shared" si="3"/>
        <v/>
      </c>
      <c r="H40" s="2"/>
      <c r="I40" s="11"/>
      <c r="T40">
        <f t="shared" si="4"/>
        <v>-2.7433284230236019</v>
      </c>
      <c r="U40">
        <f t="shared" si="5"/>
        <v>8.3326645267052761</v>
      </c>
      <c r="V40">
        <f t="shared" si="6"/>
        <v>-1.8828285537136029</v>
      </c>
      <c r="W40">
        <f t="shared" si="7"/>
        <v>7.206869579435276</v>
      </c>
    </row>
    <row r="41" spans="1:23" x14ac:dyDescent="0.3">
      <c r="A41" s="6">
        <v>4.2775353461300814</v>
      </c>
      <c r="B41" s="16" t="str">
        <f t="shared" si="1"/>
        <v/>
      </c>
      <c r="C41" s="16" t="str">
        <f t="shared" si="2"/>
        <v/>
      </c>
      <c r="D41" s="9" t="str">
        <f t="shared" si="0"/>
        <v/>
      </c>
      <c r="E41" s="2"/>
      <c r="F41" s="11"/>
      <c r="G41" s="9" t="str">
        <f t="shared" si="3"/>
        <v/>
      </c>
      <c r="H41" s="2"/>
      <c r="I41" s="11"/>
      <c r="T41">
        <f t="shared" si="4"/>
        <v>-2.7433284230236019</v>
      </c>
      <c r="U41">
        <f t="shared" si="5"/>
        <v>8.3326645267052761</v>
      </c>
      <c r="V41">
        <f t="shared" si="6"/>
        <v>-1.8828285537136029</v>
      </c>
      <c r="W41">
        <f t="shared" si="7"/>
        <v>7.206869579435276</v>
      </c>
    </row>
    <row r="42" spans="1:23" ht="15" thickBot="1" x14ac:dyDescent="0.35">
      <c r="A42" s="6">
        <v>4.7829826091924756</v>
      </c>
      <c r="B42" s="17" t="str">
        <f t="shared" si="1"/>
        <v/>
      </c>
      <c r="C42" s="17" t="str">
        <f t="shared" si="2"/>
        <v/>
      </c>
      <c r="D42" s="15" t="str">
        <f t="shared" si="0"/>
        <v/>
      </c>
      <c r="E42" s="13"/>
      <c r="F42" s="14"/>
      <c r="G42" s="12" t="str">
        <f t="shared" si="3"/>
        <v/>
      </c>
      <c r="H42" s="13"/>
      <c r="I42" s="14"/>
      <c r="T42">
        <f t="shared" si="4"/>
        <v>-2.7433284230236019</v>
      </c>
      <c r="U42">
        <f t="shared" si="5"/>
        <v>8.3326645267052761</v>
      </c>
      <c r="V42">
        <f t="shared" si="6"/>
        <v>-1.8828285537136029</v>
      </c>
      <c r="W42">
        <f t="shared" si="7"/>
        <v>7.206869579435276</v>
      </c>
    </row>
  </sheetData>
  <mergeCells count="5">
    <mergeCell ref="T2:W2"/>
    <mergeCell ref="B1:C1"/>
    <mergeCell ref="D2:F2"/>
    <mergeCell ref="G2:I2"/>
    <mergeCell ref="D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workbookViewId="0">
      <selection activeCell="A7" sqref="A7"/>
    </sheetView>
  </sheetViews>
  <sheetFormatPr defaultRowHeight="14.4" x14ac:dyDescent="0.3"/>
  <cols>
    <col min="1" max="1" width="12.88671875" customWidth="1"/>
    <col min="2" max="2" width="10.88671875" customWidth="1"/>
    <col min="4" max="4" width="16.44140625" customWidth="1"/>
    <col min="6" max="6" width="15.5546875" customWidth="1"/>
    <col min="7" max="7" width="13.5546875" customWidth="1"/>
    <col min="8" max="8" width="14.5546875" customWidth="1"/>
    <col min="9" max="9" width="15.109375" customWidth="1"/>
    <col min="10" max="10" width="4.5546875" customWidth="1"/>
  </cols>
  <sheetData>
    <row r="1" spans="1:10" ht="72.599999999999994" customHeight="1" thickBot="1" x14ac:dyDescent="0.35">
      <c r="A1" s="61" t="s">
        <v>8</v>
      </c>
      <c r="B1" s="18" t="s">
        <v>24</v>
      </c>
      <c r="C1" s="54" t="s">
        <v>23</v>
      </c>
      <c r="D1" s="56"/>
      <c r="E1" s="55"/>
      <c r="F1" s="63" t="s">
        <v>25</v>
      </c>
      <c r="G1" s="63" t="s">
        <v>26</v>
      </c>
      <c r="H1" s="63" t="s">
        <v>46</v>
      </c>
      <c r="I1" s="57" t="s">
        <v>27</v>
      </c>
      <c r="J1" s="58"/>
    </row>
    <row r="2" spans="1:10" ht="43.65" customHeight="1" thickBot="1" x14ac:dyDescent="0.35">
      <c r="A2" s="62"/>
      <c r="B2" s="18" t="s">
        <v>7</v>
      </c>
      <c r="C2" s="54" t="s">
        <v>9</v>
      </c>
      <c r="D2" s="56"/>
      <c r="E2" s="55"/>
      <c r="F2" s="64"/>
      <c r="G2" s="64"/>
      <c r="H2" s="65"/>
      <c r="I2" s="59"/>
      <c r="J2" s="60"/>
    </row>
    <row r="3" spans="1:10" x14ac:dyDescent="0.3">
      <c r="A3" s="4">
        <v>0.87361752807211857</v>
      </c>
      <c r="B3" s="16" t="str">
        <f>IF(OR(IFERROR(ABS(A3)*SIGN(A3),)&lt;&gt;A3,A3=""),"ПРОПУСК","")</f>
        <v/>
      </c>
      <c r="C3" s="9" t="str">
        <f t="shared" ref="C3:C42" si="0">IF(OR(A3&lt;$E$6,A3&gt;$E$7),"ВЫБРОС","")</f>
        <v/>
      </c>
      <c r="D3" s="2" t="s">
        <v>10</v>
      </c>
      <c r="E3" s="11">
        <f>_xlfn.QUARTILE.INC(A3:A42,1)</f>
        <v>1.4101689331247276</v>
      </c>
      <c r="F3" s="25">
        <f>A3</f>
        <v>0.87361752807211857</v>
      </c>
      <c r="G3" s="21">
        <f>A3</f>
        <v>0.87361752807211857</v>
      </c>
      <c r="H3" s="2">
        <f>IF(AND(B3="",C3=""),A3,MEDIAN($A$3:$A$42))</f>
        <v>0.87361752807211857</v>
      </c>
      <c r="I3" s="49">
        <f>A3</f>
        <v>0.87361752807211857</v>
      </c>
      <c r="J3" s="22" t="str">
        <f>IF(AND(B3="",C3=""),"","N/A")</f>
        <v/>
      </c>
    </row>
    <row r="4" spans="1:10" x14ac:dyDescent="0.3">
      <c r="A4" s="4">
        <v>0.40211979036867129</v>
      </c>
      <c r="B4" s="16" t="str">
        <f t="shared" ref="B4:B42" si="1">IF(OR(IFERROR(ABS(A4)*SIGN(A4),)&lt;&gt;A4,A4=""),"ПРОПУСК","")</f>
        <v/>
      </c>
      <c r="C4" s="9" t="str">
        <f t="shared" si="0"/>
        <v/>
      </c>
      <c r="D4" s="2" t="s">
        <v>11</v>
      </c>
      <c r="E4" s="11">
        <f>_xlfn.QUARTILE.INC(A3:A42,3)</f>
        <v>4.1791671705569469</v>
      </c>
      <c r="F4" s="26">
        <f t="shared" ref="F4:F6" si="2">A4</f>
        <v>0.40211979036867129</v>
      </c>
      <c r="G4" s="23">
        <f>A4</f>
        <v>0.40211979036867129</v>
      </c>
      <c r="H4" s="2">
        <f t="shared" ref="H4:H42" si="3">IF(AND(B4="",C4=""),A4,MEDIAN($A$3:$A$42))</f>
        <v>0.40211979036867129</v>
      </c>
      <c r="I4" s="50">
        <f t="shared" ref="I4:I42" si="4">A4</f>
        <v>0.40211979036867129</v>
      </c>
      <c r="J4" s="11" t="str">
        <f t="shared" ref="J4:J42" si="5">IF(AND(B4="",C4=""),"","N/A")</f>
        <v/>
      </c>
    </row>
    <row r="5" spans="1:10" x14ac:dyDescent="0.3">
      <c r="A5" s="4">
        <v>0.90927860287996887</v>
      </c>
      <c r="B5" s="16" t="str">
        <f t="shared" si="1"/>
        <v/>
      </c>
      <c r="C5" s="9" t="str">
        <f t="shared" si="0"/>
        <v/>
      </c>
      <c r="D5" s="2" t="s">
        <v>12</v>
      </c>
      <c r="E5" s="11">
        <f>E4-E3</f>
        <v>2.7689982374322195</v>
      </c>
      <c r="F5" s="26">
        <f t="shared" si="2"/>
        <v>0.90927860287996887</v>
      </c>
      <c r="G5" s="23">
        <f>A5</f>
        <v>0.90927860287996887</v>
      </c>
      <c r="H5" s="2">
        <f t="shared" si="3"/>
        <v>0.90927860287996887</v>
      </c>
      <c r="I5" s="50">
        <f t="shared" si="4"/>
        <v>0.90927860287996887</v>
      </c>
      <c r="J5" s="11" t="str">
        <f t="shared" si="5"/>
        <v/>
      </c>
    </row>
    <row r="6" spans="1:10" x14ac:dyDescent="0.3">
      <c r="A6" s="4">
        <v>0.72729497677173083</v>
      </c>
      <c r="B6" s="16" t="str">
        <f t="shared" si="1"/>
        <v/>
      </c>
      <c r="C6" s="9" t="str">
        <f t="shared" si="0"/>
        <v/>
      </c>
      <c r="D6" s="2" t="s">
        <v>14</v>
      </c>
      <c r="E6" s="19">
        <f>E3-1.5*E5</f>
        <v>-2.7433284230236019</v>
      </c>
      <c r="F6" s="26">
        <f t="shared" si="2"/>
        <v>0.72729497677173083</v>
      </c>
      <c r="G6" s="23">
        <f>A6</f>
        <v>0.72729497677173083</v>
      </c>
      <c r="H6" s="2">
        <f t="shared" si="3"/>
        <v>0.72729497677173083</v>
      </c>
      <c r="I6" s="50">
        <f t="shared" si="4"/>
        <v>0.72729497677173083</v>
      </c>
      <c r="J6" s="11" t="str">
        <f t="shared" si="5"/>
        <v/>
      </c>
    </row>
    <row r="7" spans="1:10" x14ac:dyDescent="0.3">
      <c r="A7" s="4">
        <v>10.312855016797672</v>
      </c>
      <c r="B7" s="16" t="str">
        <f t="shared" si="1"/>
        <v/>
      </c>
      <c r="C7" s="9" t="str">
        <f t="shared" si="0"/>
        <v>ВЫБРОС</v>
      </c>
      <c r="D7" s="2" t="s">
        <v>13</v>
      </c>
      <c r="E7" s="19">
        <f>E4+1.5*E5</f>
        <v>8.3326645267052761</v>
      </c>
      <c r="F7" s="26">
        <f t="shared" ref="F7:F12" si="6">A8</f>
        <v>1.1175926106367795</v>
      </c>
      <c r="G7" s="23">
        <f t="shared" ref="G7:G12" si="7">A8</f>
        <v>1.1175926106367795</v>
      </c>
      <c r="H7" s="2">
        <f t="shared" si="3"/>
        <v>2.5377748436351726</v>
      </c>
      <c r="I7" s="50">
        <f t="shared" si="4"/>
        <v>10.312855016797672</v>
      </c>
      <c r="J7" s="11" t="str">
        <f t="shared" si="5"/>
        <v>N/A</v>
      </c>
    </row>
    <row r="8" spans="1:10" x14ac:dyDescent="0.3">
      <c r="A8" s="4">
        <v>1.1175926106367795</v>
      </c>
      <c r="B8" s="16" t="str">
        <f t="shared" si="1"/>
        <v/>
      </c>
      <c r="C8" s="9" t="str">
        <f t="shared" si="0"/>
        <v/>
      </c>
      <c r="D8" s="2"/>
      <c r="E8" s="11"/>
      <c r="F8" s="26">
        <f t="shared" si="6"/>
        <v>1.3711508532853576</v>
      </c>
      <c r="G8" s="23">
        <f t="shared" si="7"/>
        <v>1.3711508532853576</v>
      </c>
      <c r="H8" s="2">
        <f t="shared" si="3"/>
        <v>1.1175926106367795</v>
      </c>
      <c r="I8" s="50">
        <f t="shared" si="4"/>
        <v>1.1175926106367795</v>
      </c>
      <c r="J8" s="11" t="str">
        <f t="shared" si="5"/>
        <v/>
      </c>
    </row>
    <row r="9" spans="1:10" x14ac:dyDescent="0.3">
      <c r="A9" s="4">
        <v>1.3711508532853576</v>
      </c>
      <c r="B9" s="16" t="str">
        <f t="shared" si="1"/>
        <v/>
      </c>
      <c r="C9" s="9" t="str">
        <f t="shared" si="0"/>
        <v/>
      </c>
      <c r="D9" s="2"/>
      <c r="E9" s="11"/>
      <c r="F9" s="26">
        <f t="shared" si="6"/>
        <v>1.0136136533418696</v>
      </c>
      <c r="G9" s="23">
        <f t="shared" si="7"/>
        <v>1.0136136533418696</v>
      </c>
      <c r="H9" s="2">
        <f t="shared" si="3"/>
        <v>1.3711508532853576</v>
      </c>
      <c r="I9" s="50">
        <f t="shared" si="4"/>
        <v>1.3711508532853576</v>
      </c>
      <c r="J9" s="11" t="str">
        <f t="shared" si="5"/>
        <v/>
      </c>
    </row>
    <row r="10" spans="1:10" x14ac:dyDescent="0.3">
      <c r="A10" s="4">
        <v>1.0136136533418696</v>
      </c>
      <c r="B10" s="16" t="str">
        <f t="shared" si="1"/>
        <v/>
      </c>
      <c r="C10" s="9" t="str">
        <f t="shared" si="0"/>
        <v/>
      </c>
      <c r="D10" s="2"/>
      <c r="E10" s="11"/>
      <c r="F10" s="26">
        <f t="shared" si="6"/>
        <v>1.5982101462360836</v>
      </c>
      <c r="G10" s="23">
        <f t="shared" si="7"/>
        <v>1.5982101462360836</v>
      </c>
      <c r="H10" s="2">
        <f t="shared" si="3"/>
        <v>1.0136136533418696</v>
      </c>
      <c r="I10" s="50">
        <f t="shared" si="4"/>
        <v>1.0136136533418696</v>
      </c>
      <c r="J10" s="11" t="str">
        <f t="shared" si="5"/>
        <v/>
      </c>
    </row>
    <row r="11" spans="1:10" x14ac:dyDescent="0.3">
      <c r="A11" s="4">
        <v>1.5982101462360836</v>
      </c>
      <c r="B11" s="16" t="str">
        <f t="shared" si="1"/>
        <v/>
      </c>
      <c r="C11" s="9" t="str">
        <f t="shared" si="0"/>
        <v/>
      </c>
      <c r="D11" s="2"/>
      <c r="E11" s="11"/>
      <c r="F11" s="26">
        <f t="shared" si="6"/>
        <v>1.4491870129640976</v>
      </c>
      <c r="G11" s="23">
        <f t="shared" si="7"/>
        <v>1.4491870129640976</v>
      </c>
      <c r="H11" s="2">
        <f t="shared" si="3"/>
        <v>1.5982101462360836</v>
      </c>
      <c r="I11" s="50">
        <f t="shared" si="4"/>
        <v>1.5982101462360836</v>
      </c>
      <c r="J11" s="11" t="str">
        <f t="shared" si="5"/>
        <v/>
      </c>
    </row>
    <row r="12" spans="1:10" x14ac:dyDescent="0.3">
      <c r="A12" s="4">
        <v>1.4491870129640976</v>
      </c>
      <c r="B12" s="16" t="str">
        <f t="shared" si="1"/>
        <v/>
      </c>
      <c r="C12" s="9" t="str">
        <f t="shared" si="0"/>
        <v/>
      </c>
      <c r="D12" s="2"/>
      <c r="E12" s="11"/>
      <c r="F12" s="26">
        <f t="shared" si="6"/>
        <v>1.5928767210088679</v>
      </c>
      <c r="G12" s="23">
        <f t="shared" si="7"/>
        <v>1.5928767210088679</v>
      </c>
      <c r="H12" s="2">
        <f t="shared" si="3"/>
        <v>1.4491870129640976</v>
      </c>
      <c r="I12" s="50">
        <f t="shared" si="4"/>
        <v>1.4491870129640976</v>
      </c>
      <c r="J12" s="11" t="str">
        <f t="shared" si="5"/>
        <v/>
      </c>
    </row>
    <row r="13" spans="1:10" x14ac:dyDescent="0.3">
      <c r="A13" s="4">
        <v>1.5928767210088679</v>
      </c>
      <c r="B13" s="16" t="str">
        <f t="shared" si="1"/>
        <v/>
      </c>
      <c r="C13" s="9" t="str">
        <f t="shared" si="0"/>
        <v/>
      </c>
      <c r="D13" s="2"/>
      <c r="E13" s="11"/>
      <c r="F13" s="26">
        <f t="shared" ref="F13:F19" si="8">A15</f>
        <v>2.0205701774122398</v>
      </c>
      <c r="G13" s="23">
        <f t="shared" ref="G13:G19" si="9">A15</f>
        <v>2.0205701774122398</v>
      </c>
      <c r="H13" s="2">
        <f t="shared" si="3"/>
        <v>1.5928767210088679</v>
      </c>
      <c r="I13" s="50">
        <f t="shared" si="4"/>
        <v>1.5928767210088679</v>
      </c>
      <c r="J13" s="11" t="str">
        <f t="shared" si="5"/>
        <v/>
      </c>
    </row>
    <row r="14" spans="1:10" x14ac:dyDescent="0.3">
      <c r="A14" s="4">
        <v>-14.211382328721635</v>
      </c>
      <c r="B14" s="16" t="str">
        <f t="shared" si="1"/>
        <v/>
      </c>
      <c r="C14" s="9" t="str">
        <f t="shared" si="0"/>
        <v>ВЫБРОС</v>
      </c>
      <c r="D14" s="2"/>
      <c r="E14" s="11"/>
      <c r="F14" s="26">
        <f t="shared" si="8"/>
        <v>2.3579715339680964</v>
      </c>
      <c r="G14" s="23">
        <f t="shared" si="9"/>
        <v>2.3579715339680964</v>
      </c>
      <c r="H14" s="2">
        <f t="shared" si="3"/>
        <v>2.5377748436351726</v>
      </c>
      <c r="I14" s="50">
        <f t="shared" si="4"/>
        <v>-14.211382328721635</v>
      </c>
      <c r="J14" s="11" t="str">
        <f t="shared" si="5"/>
        <v>N/A</v>
      </c>
    </row>
    <row r="15" spans="1:10" x14ac:dyDescent="0.3">
      <c r="A15" s="4">
        <v>2.0205701774122398</v>
      </c>
      <c r="B15" s="16" t="str">
        <f t="shared" si="1"/>
        <v/>
      </c>
      <c r="C15" s="9" t="str">
        <f t="shared" si="0"/>
        <v/>
      </c>
      <c r="D15" s="2"/>
      <c r="E15" s="11"/>
      <c r="F15" s="26">
        <f t="shared" si="8"/>
        <v>2.0328092987653474</v>
      </c>
      <c r="G15" s="23">
        <f t="shared" si="9"/>
        <v>2.0328092987653474</v>
      </c>
      <c r="H15" s="2">
        <f t="shared" si="3"/>
        <v>2.0205701774122398</v>
      </c>
      <c r="I15" s="50">
        <f t="shared" si="4"/>
        <v>2.0205701774122398</v>
      </c>
      <c r="J15" s="11" t="str">
        <f t="shared" si="5"/>
        <v/>
      </c>
    </row>
    <row r="16" spans="1:10" x14ac:dyDescent="0.3">
      <c r="A16" s="4">
        <v>2.3579715339680964</v>
      </c>
      <c r="B16" s="16" t="str">
        <f t="shared" si="1"/>
        <v/>
      </c>
      <c r="C16" s="9" t="str">
        <f t="shared" si="0"/>
        <v/>
      </c>
      <c r="D16" s="2"/>
      <c r="E16" s="11"/>
      <c r="F16" s="26">
        <f t="shared" si="8"/>
        <v>2.643820694211072</v>
      </c>
      <c r="G16" s="23">
        <f t="shared" si="9"/>
        <v>2.643820694211072</v>
      </c>
      <c r="H16" s="2">
        <f t="shared" si="3"/>
        <v>2.3579715339680964</v>
      </c>
      <c r="I16" s="50">
        <f t="shared" si="4"/>
        <v>2.3579715339680964</v>
      </c>
      <c r="J16" s="11" t="str">
        <f t="shared" si="5"/>
        <v/>
      </c>
    </row>
    <row r="17" spans="1:10" x14ac:dyDescent="0.3">
      <c r="A17" s="4">
        <v>2.0328092987653474</v>
      </c>
      <c r="B17" s="16" t="str">
        <f t="shared" si="1"/>
        <v/>
      </c>
      <c r="C17" s="9" t="str">
        <f t="shared" si="0"/>
        <v/>
      </c>
      <c r="D17" s="2"/>
      <c r="E17" s="11"/>
      <c r="F17" s="26">
        <f t="shared" si="8"/>
        <v>2.5377748436351726</v>
      </c>
      <c r="G17" s="23">
        <f t="shared" si="9"/>
        <v>2.5377748436351726</v>
      </c>
      <c r="H17" s="2">
        <f t="shared" si="3"/>
        <v>2.0328092987653474</v>
      </c>
      <c r="I17" s="50">
        <f t="shared" si="4"/>
        <v>2.0328092987653474</v>
      </c>
      <c r="J17" s="11" t="str">
        <f t="shared" si="5"/>
        <v/>
      </c>
    </row>
    <row r="18" spans="1:10" x14ac:dyDescent="0.3">
      <c r="A18" s="4">
        <v>2.643820694211072</v>
      </c>
      <c r="B18" s="16" t="str">
        <f t="shared" si="1"/>
        <v/>
      </c>
      <c r="C18" s="9" t="str">
        <f t="shared" si="0"/>
        <v/>
      </c>
      <c r="D18" s="2"/>
      <c r="E18" s="11"/>
      <c r="F18" s="26">
        <f t="shared" si="8"/>
        <v>2.4873960039116554</v>
      </c>
      <c r="G18" s="23">
        <f t="shared" si="9"/>
        <v>2.4873960039116554</v>
      </c>
      <c r="H18" s="2">
        <f t="shared" si="3"/>
        <v>2.643820694211072</v>
      </c>
      <c r="I18" s="50">
        <f t="shared" si="4"/>
        <v>2.643820694211072</v>
      </c>
      <c r="J18" s="11" t="str">
        <f t="shared" si="5"/>
        <v/>
      </c>
    </row>
    <row r="19" spans="1:10" x14ac:dyDescent="0.3">
      <c r="A19" s="4">
        <v>2.5377748436351726</v>
      </c>
      <c r="B19" s="16" t="str">
        <f t="shared" si="1"/>
        <v/>
      </c>
      <c r="C19" s="9" t="str">
        <f t="shared" si="0"/>
        <v/>
      </c>
      <c r="D19" s="2"/>
      <c r="E19" s="11"/>
      <c r="F19" s="26">
        <f t="shared" si="8"/>
        <v>2.6857098715097192</v>
      </c>
      <c r="G19" s="23">
        <f t="shared" si="9"/>
        <v>2.6857098715097192</v>
      </c>
      <c r="H19" s="2">
        <f t="shared" si="3"/>
        <v>2.5377748436351726</v>
      </c>
      <c r="I19" s="50">
        <f t="shared" si="4"/>
        <v>2.5377748436351726</v>
      </c>
      <c r="J19" s="11" t="str">
        <f t="shared" si="5"/>
        <v/>
      </c>
    </row>
    <row r="20" spans="1:10" x14ac:dyDescent="0.3">
      <c r="A20" s="4">
        <v>2.4873960039116554</v>
      </c>
      <c r="B20" s="16" t="str">
        <f t="shared" si="1"/>
        <v/>
      </c>
      <c r="C20" s="9" t="str">
        <f t="shared" si="0"/>
        <v/>
      </c>
      <c r="D20" s="2"/>
      <c r="E20" s="11"/>
      <c r="F20" s="26">
        <f>A23</f>
        <v>2.47375194253119</v>
      </c>
      <c r="G20" s="23">
        <f>A23</f>
        <v>2.47375194253119</v>
      </c>
      <c r="H20" s="2">
        <f t="shared" si="3"/>
        <v>2.4873960039116554</v>
      </c>
      <c r="I20" s="50">
        <f t="shared" si="4"/>
        <v>2.4873960039116554</v>
      </c>
      <c r="J20" s="11" t="str">
        <f t="shared" si="5"/>
        <v/>
      </c>
    </row>
    <row r="21" spans="1:10" x14ac:dyDescent="0.3">
      <c r="A21" s="4">
        <v>2.6857098715097192</v>
      </c>
      <c r="B21" s="16" t="str">
        <f t="shared" si="1"/>
        <v/>
      </c>
      <c r="C21" s="9" t="str">
        <f t="shared" si="0"/>
        <v/>
      </c>
      <c r="D21" s="2"/>
      <c r="E21" s="11"/>
      <c r="F21" s="26">
        <f t="shared" ref="F21:F33" si="10">A30</f>
        <v>3.2092347044584488</v>
      </c>
      <c r="G21" s="28">
        <v>2.9623775829999999</v>
      </c>
      <c r="H21" s="2">
        <f t="shared" si="3"/>
        <v>2.6857098715097192</v>
      </c>
      <c r="I21" s="50">
        <f t="shared" si="4"/>
        <v>2.6857098715097192</v>
      </c>
      <c r="J21" s="11" t="str">
        <f t="shared" si="5"/>
        <v/>
      </c>
    </row>
    <row r="22" spans="1:10" x14ac:dyDescent="0.3">
      <c r="A22" s="4">
        <v>-9.3684125053675338</v>
      </c>
      <c r="B22" s="16" t="str">
        <f t="shared" si="1"/>
        <v/>
      </c>
      <c r="C22" s="9" t="str">
        <f t="shared" si="0"/>
        <v>ВЫБРОС</v>
      </c>
      <c r="D22" s="2"/>
      <c r="E22" s="11"/>
      <c r="F22" s="26">
        <f t="shared" si="10"/>
        <v>3.432108395821805</v>
      </c>
      <c r="G22" s="28">
        <v>3.2423155110000001</v>
      </c>
      <c r="H22" s="2">
        <f t="shared" si="3"/>
        <v>2.5377748436351726</v>
      </c>
      <c r="I22" s="50">
        <f t="shared" si="4"/>
        <v>-9.3684125053675338</v>
      </c>
      <c r="J22" s="11" t="str">
        <f t="shared" si="5"/>
        <v>N/A</v>
      </c>
    </row>
    <row r="23" spans="1:10" x14ac:dyDescent="0.3">
      <c r="A23" s="4">
        <v>2.47375194253119</v>
      </c>
      <c r="B23" s="16" t="str">
        <f t="shared" si="1"/>
        <v/>
      </c>
      <c r="C23" s="9" t="str">
        <f t="shared" si="0"/>
        <v/>
      </c>
      <c r="D23" s="2"/>
      <c r="E23" s="11"/>
      <c r="F23" s="26">
        <f t="shared" si="10"/>
        <v>3.2991608533170282</v>
      </c>
      <c r="G23" s="28">
        <v>3.9732224089999999</v>
      </c>
      <c r="H23" s="2">
        <f t="shared" si="3"/>
        <v>2.47375194253119</v>
      </c>
      <c r="I23" s="50">
        <f t="shared" si="4"/>
        <v>2.47375194253119</v>
      </c>
      <c r="J23" s="11" t="str">
        <f t="shared" si="5"/>
        <v/>
      </c>
    </row>
    <row r="24" spans="1:10" x14ac:dyDescent="0.3">
      <c r="A24" s="4"/>
      <c r="B24" s="16" t="str">
        <f t="shared" si="1"/>
        <v>ПРОПУСК</v>
      </c>
      <c r="C24" s="9" t="str">
        <f t="shared" si="0"/>
        <v/>
      </c>
      <c r="D24" s="2"/>
      <c r="E24" s="11"/>
      <c r="F24" s="26">
        <f t="shared" si="10"/>
        <v>3.4850054162477244</v>
      </c>
      <c r="G24" s="23">
        <f t="shared" ref="G24:G36" si="11">A30</f>
        <v>3.2092347044584488</v>
      </c>
      <c r="H24" s="2">
        <f t="shared" si="3"/>
        <v>2.5377748436351726</v>
      </c>
      <c r="I24" s="50">
        <f t="shared" si="4"/>
        <v>0</v>
      </c>
      <c r="J24" s="11" t="str">
        <f t="shared" si="5"/>
        <v>N/A</v>
      </c>
    </row>
    <row r="25" spans="1:10" x14ac:dyDescent="0.3">
      <c r="A25" s="4"/>
      <c r="B25" s="16" t="str">
        <f t="shared" si="1"/>
        <v>ПРОПУСК</v>
      </c>
      <c r="C25" s="9" t="str">
        <f t="shared" si="0"/>
        <v/>
      </c>
      <c r="D25" s="2"/>
      <c r="E25" s="11"/>
      <c r="F25" s="26">
        <f t="shared" si="10"/>
        <v>4.1719687689799052</v>
      </c>
      <c r="G25" s="23">
        <f t="shared" si="11"/>
        <v>3.432108395821805</v>
      </c>
      <c r="H25" s="2">
        <f t="shared" si="3"/>
        <v>2.5377748436351726</v>
      </c>
      <c r="I25" s="50">
        <f t="shared" si="4"/>
        <v>0</v>
      </c>
      <c r="J25" s="11" t="str">
        <f t="shared" si="5"/>
        <v>N/A</v>
      </c>
    </row>
    <row r="26" spans="1:10" x14ac:dyDescent="0.3">
      <c r="A26" s="5" t="s">
        <v>43</v>
      </c>
      <c r="B26" s="16" t="str">
        <f t="shared" si="1"/>
        <v>ПРОПУСК</v>
      </c>
      <c r="C26" s="9" t="str">
        <f t="shared" si="0"/>
        <v>ВЫБРОС</v>
      </c>
      <c r="D26" s="2"/>
      <c r="E26" s="11"/>
      <c r="F26" s="26">
        <f t="shared" si="10"/>
        <v>3.5769846944008137</v>
      </c>
      <c r="G26" s="23">
        <f t="shared" si="11"/>
        <v>3.2991608533170282</v>
      </c>
      <c r="H26" s="2">
        <f t="shared" si="3"/>
        <v>2.5377748436351726</v>
      </c>
      <c r="I26" s="51" t="str">
        <f t="shared" si="4"/>
        <v> 2.962377</v>
      </c>
      <c r="J26" s="11" t="str">
        <f t="shared" si="5"/>
        <v>N/A</v>
      </c>
    </row>
    <row r="27" spans="1:10" x14ac:dyDescent="0.3">
      <c r="A27" s="5" t="s">
        <v>44</v>
      </c>
      <c r="B27" s="16" t="str">
        <f t="shared" si="1"/>
        <v>ПРОПУСК</v>
      </c>
      <c r="C27" s="9" t="str">
        <f t="shared" si="0"/>
        <v>ВЫБРОС</v>
      </c>
      <c r="D27" s="2"/>
      <c r="E27" s="11"/>
      <c r="F27" s="26">
        <f t="shared" si="10"/>
        <v>4.4499099755795255</v>
      </c>
      <c r="G27" s="23">
        <f t="shared" si="11"/>
        <v>3.4850054162477244</v>
      </c>
      <c r="H27" s="2">
        <f t="shared" si="3"/>
        <v>2.5377748436351726</v>
      </c>
      <c r="I27" s="51" t="str">
        <f t="shared" si="4"/>
        <v> 3.242315</v>
      </c>
      <c r="J27" s="11" t="str">
        <f t="shared" si="5"/>
        <v>N/A</v>
      </c>
    </row>
    <row r="28" spans="1:10" x14ac:dyDescent="0.3">
      <c r="A28" s="5" t="s">
        <v>45</v>
      </c>
      <c r="B28" s="16" t="str">
        <f t="shared" si="1"/>
        <v>ПРОПУСК</v>
      </c>
      <c r="C28" s="9" t="str">
        <f t="shared" si="0"/>
        <v>ВЫБРОС</v>
      </c>
      <c r="D28" s="2"/>
      <c r="E28" s="11"/>
      <c r="F28" s="26">
        <f t="shared" si="10"/>
        <v>4.3779373866296805</v>
      </c>
      <c r="G28" s="23">
        <f t="shared" si="11"/>
        <v>4.1719687689799052</v>
      </c>
      <c r="H28" s="2">
        <f t="shared" si="3"/>
        <v>2.5377748436351726</v>
      </c>
      <c r="I28" s="51" t="str">
        <f t="shared" si="4"/>
        <v> 3.973222</v>
      </c>
      <c r="J28" s="11" t="str">
        <f t="shared" si="5"/>
        <v>N/A</v>
      </c>
    </row>
    <row r="29" spans="1:10" x14ac:dyDescent="0.3">
      <c r="A29" s="4">
        <v>15.450173527632581</v>
      </c>
      <c r="B29" s="16" t="str">
        <f t="shared" si="1"/>
        <v/>
      </c>
      <c r="C29" s="9" t="str">
        <f t="shared" si="0"/>
        <v>ВЫБРОС</v>
      </c>
      <c r="D29" s="2"/>
      <c r="E29" s="11"/>
      <c r="F29" s="26">
        <f t="shared" si="10"/>
        <v>4.1863655721339885</v>
      </c>
      <c r="G29" s="23">
        <f t="shared" si="11"/>
        <v>3.5769846944008137</v>
      </c>
      <c r="H29" s="2">
        <f t="shared" si="3"/>
        <v>2.5377748436351726</v>
      </c>
      <c r="I29" s="50">
        <f t="shared" si="4"/>
        <v>15.450173527632581</v>
      </c>
      <c r="J29" s="11" t="str">
        <f t="shared" si="5"/>
        <v>N/A</v>
      </c>
    </row>
    <row r="30" spans="1:10" x14ac:dyDescent="0.3">
      <c r="A30" s="4">
        <v>3.2092347044584488</v>
      </c>
      <c r="B30" s="16" t="str">
        <f t="shared" si="1"/>
        <v/>
      </c>
      <c r="C30" s="9" t="str">
        <f t="shared" si="0"/>
        <v/>
      </c>
      <c r="D30" s="2"/>
      <c r="E30" s="11"/>
      <c r="F30" s="26">
        <f t="shared" si="10"/>
        <v>4.2874517561600616</v>
      </c>
      <c r="G30" s="23">
        <f t="shared" si="11"/>
        <v>4.4499099755795255</v>
      </c>
      <c r="H30" s="2">
        <f t="shared" si="3"/>
        <v>3.2092347044584488</v>
      </c>
      <c r="I30" s="50">
        <f t="shared" si="4"/>
        <v>3.2092347044584488</v>
      </c>
      <c r="J30" s="11" t="str">
        <f t="shared" si="5"/>
        <v/>
      </c>
    </row>
    <row r="31" spans="1:10" x14ac:dyDescent="0.3">
      <c r="A31" s="4">
        <v>3.432108395821805</v>
      </c>
      <c r="B31" s="16" t="str">
        <f t="shared" si="1"/>
        <v/>
      </c>
      <c r="C31" s="9" t="str">
        <f t="shared" si="0"/>
        <v/>
      </c>
      <c r="D31" s="2"/>
      <c r="E31" s="11"/>
      <c r="F31" s="26">
        <f t="shared" si="10"/>
        <v>4.4054694585934051</v>
      </c>
      <c r="G31" s="23">
        <f t="shared" si="11"/>
        <v>4.3779373866296805</v>
      </c>
      <c r="H31" s="2">
        <f t="shared" si="3"/>
        <v>3.432108395821805</v>
      </c>
      <c r="I31" s="50">
        <f t="shared" si="4"/>
        <v>3.432108395821805</v>
      </c>
      <c r="J31" s="11" t="str">
        <f t="shared" si="5"/>
        <v/>
      </c>
    </row>
    <row r="32" spans="1:10" x14ac:dyDescent="0.3">
      <c r="A32" s="4">
        <v>3.2991608533170282</v>
      </c>
      <c r="B32" s="16" t="str">
        <f t="shared" si="1"/>
        <v/>
      </c>
      <c r="C32" s="9" t="str">
        <f t="shared" si="0"/>
        <v/>
      </c>
      <c r="D32" s="2"/>
      <c r="E32" s="11"/>
      <c r="F32" s="26">
        <f t="shared" si="10"/>
        <v>4.2775353461300814</v>
      </c>
      <c r="G32" s="23">
        <f t="shared" si="11"/>
        <v>4.1863655721339885</v>
      </c>
      <c r="H32" s="2">
        <f t="shared" si="3"/>
        <v>3.2991608533170282</v>
      </c>
      <c r="I32" s="50">
        <f t="shared" si="4"/>
        <v>3.2991608533170282</v>
      </c>
      <c r="J32" s="11" t="str">
        <f t="shared" si="5"/>
        <v/>
      </c>
    </row>
    <row r="33" spans="1:10" ht="15" thickBot="1" x14ac:dyDescent="0.35">
      <c r="A33" s="4">
        <v>3.4850054162477244</v>
      </c>
      <c r="B33" s="16" t="str">
        <f t="shared" si="1"/>
        <v/>
      </c>
      <c r="C33" s="9" t="str">
        <f t="shared" si="0"/>
        <v/>
      </c>
      <c r="D33" s="2"/>
      <c r="E33" s="11"/>
      <c r="F33" s="27">
        <f t="shared" si="10"/>
        <v>4.7829826091924756</v>
      </c>
      <c r="G33" s="23">
        <f t="shared" si="11"/>
        <v>4.2874517561600616</v>
      </c>
      <c r="H33" s="2">
        <f t="shared" si="3"/>
        <v>3.4850054162477244</v>
      </c>
      <c r="I33" s="50">
        <f t="shared" si="4"/>
        <v>3.4850054162477244</v>
      </c>
      <c r="J33" s="11" t="str">
        <f t="shared" si="5"/>
        <v/>
      </c>
    </row>
    <row r="34" spans="1:10" x14ac:dyDescent="0.3">
      <c r="A34" s="4">
        <v>4.1719687689799052</v>
      </c>
      <c r="B34" s="16" t="str">
        <f t="shared" si="1"/>
        <v/>
      </c>
      <c r="C34" s="9" t="str">
        <f t="shared" si="0"/>
        <v/>
      </c>
      <c r="D34" s="2"/>
      <c r="E34" s="11"/>
      <c r="F34" s="6"/>
      <c r="G34" s="23">
        <f t="shared" si="11"/>
        <v>4.4054694585934051</v>
      </c>
      <c r="H34" s="2">
        <f t="shared" si="3"/>
        <v>4.1719687689799052</v>
      </c>
      <c r="I34" s="50">
        <f t="shared" si="4"/>
        <v>4.1719687689799052</v>
      </c>
      <c r="J34" s="11" t="str">
        <f t="shared" si="5"/>
        <v/>
      </c>
    </row>
    <row r="35" spans="1:10" x14ac:dyDescent="0.3">
      <c r="A35" s="4">
        <v>3.5769846944008137</v>
      </c>
      <c r="B35" s="16" t="str">
        <f t="shared" si="1"/>
        <v/>
      </c>
      <c r="C35" s="9" t="str">
        <f t="shared" si="0"/>
        <v/>
      </c>
      <c r="D35" s="2"/>
      <c r="E35" s="11"/>
      <c r="F35" s="6"/>
      <c r="G35" s="23">
        <f t="shared" si="11"/>
        <v>4.2775353461300814</v>
      </c>
      <c r="H35" s="2">
        <f t="shared" si="3"/>
        <v>3.5769846944008137</v>
      </c>
      <c r="I35" s="50">
        <f t="shared" si="4"/>
        <v>3.5769846944008137</v>
      </c>
      <c r="J35" s="11" t="str">
        <f t="shared" si="5"/>
        <v/>
      </c>
    </row>
    <row r="36" spans="1:10" ht="15" thickBot="1" x14ac:dyDescent="0.35">
      <c r="A36" s="4">
        <v>4.4499099755795255</v>
      </c>
      <c r="B36" s="16" t="str">
        <f t="shared" si="1"/>
        <v/>
      </c>
      <c r="C36" s="9" t="str">
        <f t="shared" si="0"/>
        <v/>
      </c>
      <c r="D36" s="2"/>
      <c r="E36" s="11"/>
      <c r="F36" s="6"/>
      <c r="G36" s="24">
        <f t="shared" si="11"/>
        <v>4.7829826091924756</v>
      </c>
      <c r="H36" s="2">
        <f t="shared" si="3"/>
        <v>4.4499099755795255</v>
      </c>
      <c r="I36" s="50">
        <f t="shared" si="4"/>
        <v>4.4499099755795255</v>
      </c>
      <c r="J36" s="11" t="str">
        <f t="shared" si="5"/>
        <v/>
      </c>
    </row>
    <row r="37" spans="1:10" x14ac:dyDescent="0.3">
      <c r="A37" s="4">
        <v>4.3779373866296805</v>
      </c>
      <c r="B37" s="16" t="str">
        <f t="shared" si="1"/>
        <v/>
      </c>
      <c r="C37" s="9" t="str">
        <f t="shared" si="0"/>
        <v/>
      </c>
      <c r="D37" s="2"/>
      <c r="E37" s="11"/>
      <c r="F37" s="6"/>
      <c r="H37" s="2">
        <f t="shared" si="3"/>
        <v>4.3779373866296805</v>
      </c>
      <c r="I37" s="50">
        <f t="shared" si="4"/>
        <v>4.3779373866296805</v>
      </c>
      <c r="J37" s="11" t="str">
        <f t="shared" si="5"/>
        <v/>
      </c>
    </row>
    <row r="38" spans="1:10" x14ac:dyDescent="0.3">
      <c r="A38" s="4">
        <v>4.1863655721339885</v>
      </c>
      <c r="B38" s="16" t="str">
        <f t="shared" si="1"/>
        <v/>
      </c>
      <c r="C38" s="9" t="str">
        <f t="shared" si="0"/>
        <v/>
      </c>
      <c r="D38" s="2"/>
      <c r="E38" s="11"/>
      <c r="H38" s="2">
        <f t="shared" si="3"/>
        <v>4.1863655721339885</v>
      </c>
      <c r="I38" s="50">
        <f t="shared" si="4"/>
        <v>4.1863655721339885</v>
      </c>
      <c r="J38" s="11" t="str">
        <f t="shared" si="5"/>
        <v/>
      </c>
    </row>
    <row r="39" spans="1:10" x14ac:dyDescent="0.3">
      <c r="A39" s="4">
        <v>4.2874517561600616</v>
      </c>
      <c r="B39" s="16" t="str">
        <f t="shared" si="1"/>
        <v/>
      </c>
      <c r="C39" s="9" t="str">
        <f t="shared" si="0"/>
        <v/>
      </c>
      <c r="D39" s="2"/>
      <c r="E39" s="11"/>
      <c r="H39" s="2">
        <f t="shared" si="3"/>
        <v>4.2874517561600616</v>
      </c>
      <c r="I39" s="50">
        <f t="shared" si="4"/>
        <v>4.2874517561600616</v>
      </c>
      <c r="J39" s="11" t="str">
        <f t="shared" si="5"/>
        <v/>
      </c>
    </row>
    <row r="40" spans="1:10" x14ac:dyDescent="0.3">
      <c r="A40" s="4">
        <v>4.4054694585934051</v>
      </c>
      <c r="B40" s="16" t="str">
        <f t="shared" si="1"/>
        <v/>
      </c>
      <c r="C40" s="9" t="str">
        <f t="shared" si="0"/>
        <v/>
      </c>
      <c r="D40" s="2"/>
      <c r="E40" s="11"/>
      <c r="H40" s="2">
        <f t="shared" si="3"/>
        <v>4.4054694585934051</v>
      </c>
      <c r="I40" s="50">
        <f t="shared" si="4"/>
        <v>4.4054694585934051</v>
      </c>
      <c r="J40" s="11" t="str">
        <f t="shared" si="5"/>
        <v/>
      </c>
    </row>
    <row r="41" spans="1:10" x14ac:dyDescent="0.3">
      <c r="A41" s="4">
        <v>4.2775353461300814</v>
      </c>
      <c r="B41" s="16" t="str">
        <f t="shared" si="1"/>
        <v/>
      </c>
      <c r="C41" s="9" t="str">
        <f t="shared" si="0"/>
        <v/>
      </c>
      <c r="D41" s="2"/>
      <c r="E41" s="11"/>
      <c r="H41" s="2">
        <f t="shared" si="3"/>
        <v>4.2775353461300814</v>
      </c>
      <c r="I41" s="50">
        <f t="shared" si="4"/>
        <v>4.2775353461300814</v>
      </c>
      <c r="J41" s="11" t="str">
        <f t="shared" si="5"/>
        <v/>
      </c>
    </row>
    <row r="42" spans="1:10" ht="15" thickBot="1" x14ac:dyDescent="0.35">
      <c r="A42" s="4">
        <v>4.7829826091924756</v>
      </c>
      <c r="B42" s="17" t="str">
        <f t="shared" si="1"/>
        <v/>
      </c>
      <c r="C42" s="15" t="str">
        <f t="shared" si="0"/>
        <v/>
      </c>
      <c r="D42" s="13"/>
      <c r="E42" s="14"/>
      <c r="H42" s="2">
        <f t="shared" si="3"/>
        <v>4.7829826091924756</v>
      </c>
      <c r="I42" s="52">
        <f t="shared" si="4"/>
        <v>4.7829826091924756</v>
      </c>
      <c r="J42" s="14" t="str">
        <f t="shared" si="5"/>
        <v/>
      </c>
    </row>
  </sheetData>
  <mergeCells count="7">
    <mergeCell ref="I1:J2"/>
    <mergeCell ref="C1:E1"/>
    <mergeCell ref="C2:E2"/>
    <mergeCell ref="A1:A2"/>
    <mergeCell ref="F1:F2"/>
    <mergeCell ref="G1:G2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6"/>
  <sheetViews>
    <sheetView tabSelected="1" topLeftCell="X20" workbookViewId="0">
      <selection activeCell="AF124" sqref="AF124"/>
    </sheetView>
  </sheetViews>
  <sheetFormatPr defaultRowHeight="14.4" x14ac:dyDescent="0.3"/>
  <cols>
    <col min="1" max="1" width="14.109375" customWidth="1"/>
    <col min="2" max="2" width="10.88671875" customWidth="1"/>
    <col min="4" max="4" width="16.5546875" customWidth="1"/>
    <col min="6" max="6" width="10.5546875" customWidth="1"/>
    <col min="7" max="7" width="4.109375" customWidth="1"/>
    <col min="8" max="8" width="13.88671875" customWidth="1"/>
    <col min="9" max="9" width="4.88671875" customWidth="1"/>
    <col min="10" max="10" width="11.88671875" customWidth="1"/>
    <col min="11" max="11" width="7.44140625" customWidth="1"/>
    <col min="12" max="12" width="7.88671875" customWidth="1"/>
    <col min="13" max="13" width="2.88671875" customWidth="1"/>
    <col min="14" max="14" width="6.88671875" customWidth="1"/>
    <col min="15" max="15" width="12.44140625" customWidth="1"/>
    <col min="20" max="20" width="6.88671875" customWidth="1"/>
    <col min="36" max="36" width="17" customWidth="1"/>
  </cols>
  <sheetData>
    <row r="1" spans="1:36" ht="72.599999999999994" customHeight="1" thickBot="1" x14ac:dyDescent="0.35">
      <c r="A1" s="61" t="s">
        <v>42</v>
      </c>
      <c r="B1" s="18" t="s">
        <v>24</v>
      </c>
      <c r="C1" s="54" t="s">
        <v>23</v>
      </c>
      <c r="D1" s="56"/>
      <c r="E1" s="55"/>
      <c r="F1" s="66" t="s">
        <v>28</v>
      </c>
      <c r="G1" s="67"/>
      <c r="H1" s="66" t="s">
        <v>29</v>
      </c>
      <c r="I1" s="67"/>
      <c r="J1" s="66" t="s">
        <v>34</v>
      </c>
      <c r="K1" s="67"/>
      <c r="L1" s="66" t="s">
        <v>38</v>
      </c>
      <c r="M1" s="70"/>
      <c r="N1" s="67"/>
      <c r="O1" s="66" t="s">
        <v>36</v>
      </c>
      <c r="P1" s="67"/>
      <c r="Q1" s="66" t="s">
        <v>39</v>
      </c>
      <c r="R1" s="67"/>
      <c r="S1" s="66" t="s">
        <v>41</v>
      </c>
      <c r="T1" s="67"/>
    </row>
    <row r="2" spans="1:36" ht="60.6" customHeight="1" thickBot="1" x14ac:dyDescent="0.35">
      <c r="A2" s="62"/>
      <c r="B2" s="18" t="s">
        <v>7</v>
      </c>
      <c r="C2" s="54" t="s">
        <v>9</v>
      </c>
      <c r="D2" s="56"/>
      <c r="E2" s="55"/>
      <c r="F2" s="68"/>
      <c r="G2" s="69"/>
      <c r="H2" s="68"/>
      <c r="I2" s="69"/>
      <c r="J2" s="68"/>
      <c r="K2" s="69"/>
      <c r="L2" s="68"/>
      <c r="M2" s="71"/>
      <c r="N2" s="69"/>
      <c r="O2" s="68"/>
      <c r="P2" s="69"/>
      <c r="Q2" s="68"/>
      <c r="R2" s="69"/>
      <c r="S2" s="68"/>
      <c r="T2" s="69"/>
      <c r="W2" t="s">
        <v>48</v>
      </c>
      <c r="Y2" t="s">
        <v>47</v>
      </c>
      <c r="Z2" t="s">
        <v>54</v>
      </c>
      <c r="AA2" t="s">
        <v>55</v>
      </c>
      <c r="AC2" t="s">
        <v>56</v>
      </c>
      <c r="AF2" t="s">
        <v>63</v>
      </c>
      <c r="AH2" t="s">
        <v>64</v>
      </c>
      <c r="AJ2" t="s">
        <v>66</v>
      </c>
    </row>
    <row r="3" spans="1:36" x14ac:dyDescent="0.3">
      <c r="A3" s="46">
        <v>0.87361752807211857</v>
      </c>
      <c r="B3" s="16" t="str">
        <f>IF(OR(IFERROR(ABS(A3)*SIGN(A3),)&lt;&gt;A3,A3=""),"ПРОПУСК","")</f>
        <v/>
      </c>
      <c r="C3" s="9" t="str">
        <f t="shared" ref="C3:C42" si="0">IF(OR(A3&lt;$E$6,A3&gt;$E$7),"ВЫБРОС","")</f>
        <v/>
      </c>
      <c r="D3" s="2" t="s">
        <v>10</v>
      </c>
      <c r="E3" s="32">
        <f>_xlfn.QUARTILE.INC(A3:A42,1)</f>
        <v>1.4101689331247276</v>
      </c>
      <c r="F3" s="34">
        <f>A3</f>
        <v>0.87361752807211857</v>
      </c>
      <c r="G3" s="22" t="str">
        <f>IF(AND(B3="",C3=""),"","N/A")</f>
        <v/>
      </c>
      <c r="H3" s="35">
        <f>F3</f>
        <v>0.87361752807211857</v>
      </c>
      <c r="I3" s="11"/>
      <c r="J3" s="29" t="s">
        <v>0</v>
      </c>
      <c r="K3" s="38">
        <f>AVERAGE(H3:H42)</f>
        <v>2.7180816677104405</v>
      </c>
      <c r="L3" s="30">
        <v>0.87361752807211857</v>
      </c>
      <c r="M3" s="29">
        <v>1</v>
      </c>
      <c r="N3" s="41">
        <v>0</v>
      </c>
      <c r="O3" s="29" t="s">
        <v>0</v>
      </c>
      <c r="P3" s="38">
        <f>AVERAGE(L3:L42)</f>
        <v>2.3103694175538747</v>
      </c>
      <c r="Q3" s="72" t="s">
        <v>40</v>
      </c>
      <c r="R3" s="73"/>
      <c r="W3">
        <v>0.115</v>
      </c>
      <c r="X3" t="s">
        <v>50</v>
      </c>
      <c r="Y3">
        <f>_xlfn.QUARTILE.INC(W3:W256,1)</f>
        <v>0.11600000000000001</v>
      </c>
      <c r="Z3" t="str">
        <f>IF(W3&gt;Y$7,"Выброс","")</f>
        <v/>
      </c>
      <c r="AA3">
        <f>IF(Z3 = "",W3,"")</f>
        <v>0.115</v>
      </c>
      <c r="AC3" t="s">
        <v>57</v>
      </c>
      <c r="AD3">
        <f>AVERAGE(AA3:AA256)</f>
        <v>0.12811646586345382</v>
      </c>
      <c r="AF3">
        <f>IF(AA3 = "",0,AA3)</f>
        <v>0.115</v>
      </c>
      <c r="AG3">
        <v>0.12201129907776019</v>
      </c>
      <c r="AH3" t="s">
        <v>65</v>
      </c>
      <c r="AI3">
        <f>AVERAGE(AF3:AF256)</f>
        <v>0.12814452022768102</v>
      </c>
      <c r="AJ3">
        <f>SUMXMY2(AD3:AD7,AI3:AI7)</f>
        <v>3.7595167902552434E-9</v>
      </c>
    </row>
    <row r="4" spans="1:36" x14ac:dyDescent="0.3">
      <c r="A4" s="46">
        <v>0.40211979036867129</v>
      </c>
      <c r="B4" s="16" t="str">
        <f t="shared" ref="B4:B42" si="1">IF(OR(IFERROR(ABS(A4)*SIGN(A4),)&lt;&gt;A4,A4=""),"ПРОПУСК","")</f>
        <v/>
      </c>
      <c r="C4" s="9" t="str">
        <f t="shared" si="0"/>
        <v/>
      </c>
      <c r="D4" s="2" t="s">
        <v>11</v>
      </c>
      <c r="E4" s="32">
        <f>_xlfn.QUARTILE.INC(A3:A42,3)</f>
        <v>4.1791671705569469</v>
      </c>
      <c r="F4" s="35">
        <f t="shared" ref="F4:F42" si="2">A4</f>
        <v>0.40211979036867129</v>
      </c>
      <c r="G4" s="11" t="str">
        <f t="shared" ref="G4:G42" si="3">IF(AND(B4="",C4=""),"","N/A")</f>
        <v/>
      </c>
      <c r="H4" s="35">
        <f t="shared" ref="H4:H42" si="4">F4</f>
        <v>0.40211979036867129</v>
      </c>
      <c r="I4" s="11"/>
      <c r="J4" s="28" t="s">
        <v>1</v>
      </c>
      <c r="K4" s="32">
        <f>MEDIAN(H3:H42)</f>
        <v>2.6647652828603956</v>
      </c>
      <c r="L4" s="30">
        <v>0.40211979036867129</v>
      </c>
      <c r="M4" s="28">
        <v>2</v>
      </c>
      <c r="N4" s="42">
        <v>0</v>
      </c>
      <c r="O4" s="28" t="s">
        <v>1</v>
      </c>
      <c r="P4" s="32">
        <f>MEDIAN(L3:L42)</f>
        <v>2.4805739732214227</v>
      </c>
      <c r="Q4" s="74"/>
      <c r="R4" s="75"/>
      <c r="W4">
        <v>0.125</v>
      </c>
      <c r="X4" t="s">
        <v>51</v>
      </c>
      <c r="Y4">
        <f>_xlfn.QUARTILE.INC(W3:W256,3)</f>
        <v>0.13915</v>
      </c>
      <c r="Z4" t="str">
        <f t="shared" ref="Z4:Z67" si="5">IF(W4&gt;Y$7,"Выброс","")</f>
        <v/>
      </c>
      <c r="AA4">
        <f t="shared" ref="AA4:AA67" si="6">IF(Z4 = "",W4,"")</f>
        <v>0.125</v>
      </c>
      <c r="AC4" t="s">
        <v>58</v>
      </c>
      <c r="AD4">
        <f>MEDIAN(AA3:AA256)</f>
        <v>0.1237</v>
      </c>
      <c r="AF4">
        <f t="shared" ref="AF4:AF67" si="7">IF(AA4 = "",0,AA4)</f>
        <v>0.125</v>
      </c>
      <c r="AG4">
        <v>0.13510075347333755</v>
      </c>
      <c r="AH4" t="s">
        <v>58</v>
      </c>
      <c r="AI4">
        <f>MEDIAN(AF3:AF256)</f>
        <v>0.1237</v>
      </c>
    </row>
    <row r="5" spans="1:36" x14ac:dyDescent="0.3">
      <c r="A5" s="46">
        <v>0.90927860287996887</v>
      </c>
      <c r="B5" s="16" t="str">
        <f t="shared" si="1"/>
        <v/>
      </c>
      <c r="C5" s="9" t="str">
        <f t="shared" si="0"/>
        <v/>
      </c>
      <c r="D5" s="2" t="s">
        <v>12</v>
      </c>
      <c r="E5" s="32">
        <f>E4-E3</f>
        <v>2.7689982374322195</v>
      </c>
      <c r="F5" s="35">
        <f t="shared" si="2"/>
        <v>0.90927860287996887</v>
      </c>
      <c r="G5" s="11" t="str">
        <f t="shared" si="3"/>
        <v/>
      </c>
      <c r="H5" s="35">
        <f t="shared" si="4"/>
        <v>0.90927860287996887</v>
      </c>
      <c r="I5" s="11"/>
      <c r="J5" s="28" t="s">
        <v>4</v>
      </c>
      <c r="K5" s="32">
        <f>SKEW(H3:H42)</f>
        <v>-0.12630322696950946</v>
      </c>
      <c r="L5" s="30">
        <v>0.90927860287996887</v>
      </c>
      <c r="M5" s="28">
        <v>3</v>
      </c>
      <c r="N5" s="42">
        <v>0</v>
      </c>
      <c r="O5" s="28" t="s">
        <v>4</v>
      </c>
      <c r="P5" s="32">
        <f>SKEW(L3:L42)</f>
        <v>-9.4695341853124101E-2</v>
      </c>
      <c r="Q5" s="74"/>
      <c r="R5" s="75"/>
      <c r="W5">
        <v>0.127</v>
      </c>
      <c r="X5" t="s">
        <v>49</v>
      </c>
      <c r="Y5">
        <f>Y4-Y3</f>
        <v>2.314999999999999E-2</v>
      </c>
      <c r="Z5" t="str">
        <f t="shared" si="5"/>
        <v/>
      </c>
      <c r="AA5">
        <f t="shared" si="6"/>
        <v>0.127</v>
      </c>
      <c r="AC5" t="s">
        <v>59</v>
      </c>
      <c r="AD5">
        <f>SKEW(AA3:AA256)</f>
        <v>0.6746937863809872</v>
      </c>
      <c r="AF5">
        <f t="shared" si="7"/>
        <v>0.127</v>
      </c>
      <c r="AG5">
        <v>0.15054496723369609</v>
      </c>
      <c r="AH5" t="s">
        <v>59</v>
      </c>
      <c r="AI5">
        <f>SKEW(AF3:AF256)</f>
        <v>0.67469437902298102</v>
      </c>
    </row>
    <row r="6" spans="1:36" x14ac:dyDescent="0.3">
      <c r="A6" s="46">
        <v>0.72729497677173083</v>
      </c>
      <c r="B6" s="16" t="str">
        <f t="shared" si="1"/>
        <v/>
      </c>
      <c r="C6" s="9" t="str">
        <f t="shared" si="0"/>
        <v/>
      </c>
      <c r="D6" s="2" t="s">
        <v>14</v>
      </c>
      <c r="E6" s="33">
        <f>E3-1.5*E5</f>
        <v>-2.7433284230236019</v>
      </c>
      <c r="F6" s="35">
        <f t="shared" si="2"/>
        <v>0.72729497677173083</v>
      </c>
      <c r="G6" s="11" t="str">
        <f t="shared" si="3"/>
        <v/>
      </c>
      <c r="H6" s="35">
        <f t="shared" si="4"/>
        <v>0.72729497677173083</v>
      </c>
      <c r="I6" s="11"/>
      <c r="J6" s="28" t="s">
        <v>3</v>
      </c>
      <c r="K6" s="32">
        <f>KURT(H3:H42)</f>
        <v>-1.2109471244403665</v>
      </c>
      <c r="L6" s="30">
        <v>0.72729497677173083</v>
      </c>
      <c r="M6" s="28">
        <v>4</v>
      </c>
      <c r="N6" s="42">
        <v>0</v>
      </c>
      <c r="O6" s="28" t="s">
        <v>3</v>
      </c>
      <c r="P6" s="32">
        <f>KURT(L3:L42)</f>
        <v>-1.2746538069299049</v>
      </c>
      <c r="Q6" s="74"/>
      <c r="R6" s="75"/>
      <c r="W6">
        <v>0.124</v>
      </c>
      <c r="X6" t="s">
        <v>52</v>
      </c>
      <c r="Y6">
        <f>Y3-1.5*Y5</f>
        <v>8.1275000000000014E-2</v>
      </c>
      <c r="Z6" t="str">
        <f t="shared" si="5"/>
        <v/>
      </c>
      <c r="AA6">
        <f t="shared" si="6"/>
        <v>0.124</v>
      </c>
      <c r="AC6" t="s">
        <v>60</v>
      </c>
      <c r="AD6">
        <f>_xlfn.STDEV.S(AA3:AA256)</f>
        <v>1.5116838305768186E-2</v>
      </c>
      <c r="AF6">
        <f t="shared" si="7"/>
        <v>0.124</v>
      </c>
      <c r="AG6">
        <v>0.11821974708795194</v>
      </c>
      <c r="AH6" t="s">
        <v>60</v>
      </c>
      <c r="AI6">
        <f>_xlfn.STDEV.S(AF3:AF256)</f>
        <v>1.5062321266423647E-2</v>
      </c>
    </row>
    <row r="7" spans="1:36" ht="15" thickBot="1" x14ac:dyDescent="0.35">
      <c r="A7" s="46">
        <v>10.312855016797672</v>
      </c>
      <c r="B7" s="16" t="str">
        <f t="shared" si="1"/>
        <v/>
      </c>
      <c r="C7" s="9" t="str">
        <f t="shared" si="0"/>
        <v>ВЫБРОС</v>
      </c>
      <c r="D7" s="2" t="s">
        <v>13</v>
      </c>
      <c r="E7" s="33">
        <f>E4+1.5*E5</f>
        <v>8.3326645267052761</v>
      </c>
      <c r="F7" s="35">
        <f t="shared" si="2"/>
        <v>10.312855016797672</v>
      </c>
      <c r="G7" s="11" t="str">
        <f t="shared" si="3"/>
        <v>N/A</v>
      </c>
      <c r="H7" s="35"/>
      <c r="I7" s="11" t="str">
        <f t="shared" ref="I7:I29" si="8">G7</f>
        <v>N/A</v>
      </c>
      <c r="J7" s="12" t="s">
        <v>30</v>
      </c>
      <c r="K7" s="39">
        <f>_xlfn.STDEV.S(H3:H42)</f>
        <v>1.291043701432341</v>
      </c>
      <c r="L7" s="44">
        <f>N3</f>
        <v>0</v>
      </c>
      <c r="M7" s="28">
        <v>5</v>
      </c>
      <c r="N7" s="42">
        <v>0</v>
      </c>
      <c r="O7" s="12" t="s">
        <v>30</v>
      </c>
      <c r="P7" s="39">
        <f>_xlfn.STDEV.S(L3:L42)</f>
        <v>1.541584543156149</v>
      </c>
      <c r="Q7" s="74"/>
      <c r="R7" s="75"/>
      <c r="W7">
        <v>0.12</v>
      </c>
      <c r="X7" t="s">
        <v>53</v>
      </c>
      <c r="Y7">
        <f>Y4+Y5*1.5</f>
        <v>0.17387499999999997</v>
      </c>
      <c r="Z7" t="str">
        <f t="shared" si="5"/>
        <v/>
      </c>
      <c r="AA7">
        <f t="shared" si="6"/>
        <v>0.12</v>
      </c>
      <c r="AC7" t="s">
        <v>62</v>
      </c>
      <c r="AD7">
        <f>KURT(AA3:AA256)</f>
        <v>-0.24337347876085591</v>
      </c>
      <c r="AF7">
        <f t="shared" si="7"/>
        <v>0.12</v>
      </c>
      <c r="AG7">
        <v>0.12183137095824631</v>
      </c>
      <c r="AH7" t="s">
        <v>62</v>
      </c>
      <c r="AI7">
        <f>KURT(AF3:AF256)</f>
        <v>-0.24337337563648509</v>
      </c>
    </row>
    <row r="8" spans="1:36" ht="15" thickBot="1" x14ac:dyDescent="0.35">
      <c r="A8" s="46">
        <v>1.1175926106367795</v>
      </c>
      <c r="B8" s="16" t="str">
        <f t="shared" si="1"/>
        <v/>
      </c>
      <c r="C8" s="9" t="str">
        <f t="shared" si="0"/>
        <v/>
      </c>
      <c r="D8" s="2"/>
      <c r="E8" s="11"/>
      <c r="F8" s="35">
        <f t="shared" si="2"/>
        <v>1.1175926106367795</v>
      </c>
      <c r="G8" s="11" t="str">
        <f t="shared" si="3"/>
        <v/>
      </c>
      <c r="H8" s="35">
        <f t="shared" si="4"/>
        <v>1.1175926106367795</v>
      </c>
      <c r="I8" s="11"/>
      <c r="J8" s="40" t="s">
        <v>35</v>
      </c>
      <c r="K8" s="1">
        <f>COUNTA(I3:I42)</f>
        <v>6</v>
      </c>
      <c r="L8" s="30">
        <v>1.1175926106367795</v>
      </c>
      <c r="M8" s="12">
        <v>6</v>
      </c>
      <c r="N8" s="43">
        <v>0</v>
      </c>
      <c r="O8" s="40" t="s">
        <v>37</v>
      </c>
      <c r="P8" s="45">
        <f>SUMXMY2(K3:K7,P3:P7)</f>
        <v>0.26798403064127774</v>
      </c>
      <c r="Q8" s="76"/>
      <c r="R8" s="77"/>
      <c r="W8">
        <v>0.11899999999999999</v>
      </c>
      <c r="Z8" t="str">
        <f t="shared" si="5"/>
        <v/>
      </c>
      <c r="AA8">
        <f t="shared" si="6"/>
        <v>0.11899999999999999</v>
      </c>
      <c r="AC8" t="s">
        <v>61</v>
      </c>
      <c r="AD8">
        <f>COUNTIF(Z3:Z256,"Выброс")</f>
        <v>5</v>
      </c>
      <c r="AF8">
        <f t="shared" si="7"/>
        <v>0.11899999999999999</v>
      </c>
    </row>
    <row r="9" spans="1:36" x14ac:dyDescent="0.3">
      <c r="A9" s="46">
        <v>1.3711508532853576</v>
      </c>
      <c r="B9" s="16" t="str">
        <f t="shared" si="1"/>
        <v/>
      </c>
      <c r="C9" s="9" t="str">
        <f t="shared" si="0"/>
        <v/>
      </c>
      <c r="D9" s="2"/>
      <c r="E9" s="11"/>
      <c r="F9" s="35">
        <f t="shared" si="2"/>
        <v>1.3711508532853576</v>
      </c>
      <c r="G9" s="11" t="str">
        <f t="shared" si="3"/>
        <v/>
      </c>
      <c r="H9" s="35">
        <f t="shared" si="4"/>
        <v>1.3711508532853576</v>
      </c>
      <c r="I9" s="11"/>
      <c r="L9" s="30">
        <v>1.3711508532853576</v>
      </c>
      <c r="W9">
        <v>0.114</v>
      </c>
      <c r="Z9" t="str">
        <f t="shared" si="5"/>
        <v/>
      </c>
      <c r="AA9">
        <f t="shared" si="6"/>
        <v>0.114</v>
      </c>
      <c r="AF9">
        <f t="shared" si="7"/>
        <v>0.114</v>
      </c>
    </row>
    <row r="10" spans="1:36" x14ac:dyDescent="0.3">
      <c r="A10" s="46">
        <v>1.0136136533418696</v>
      </c>
      <c r="B10" s="16" t="str">
        <f t="shared" si="1"/>
        <v/>
      </c>
      <c r="C10" s="9" t="str">
        <f t="shared" si="0"/>
        <v/>
      </c>
      <c r="D10" s="2"/>
      <c r="E10" s="11"/>
      <c r="F10" s="35">
        <f t="shared" si="2"/>
        <v>1.0136136533418696</v>
      </c>
      <c r="G10" s="11" t="str">
        <f t="shared" si="3"/>
        <v/>
      </c>
      <c r="H10" s="35">
        <f t="shared" si="4"/>
        <v>1.0136136533418696</v>
      </c>
      <c r="I10" s="11"/>
      <c r="L10" s="30">
        <v>1.0136136533418696</v>
      </c>
      <c r="W10">
        <v>0.127</v>
      </c>
      <c r="Z10" t="str">
        <f t="shared" si="5"/>
        <v/>
      </c>
      <c r="AA10">
        <f t="shared" si="6"/>
        <v>0.127</v>
      </c>
      <c r="AF10">
        <f t="shared" si="7"/>
        <v>0.127</v>
      </c>
    </row>
    <row r="11" spans="1:36" x14ac:dyDescent="0.3">
      <c r="A11" s="46">
        <v>1.5982101462360836</v>
      </c>
      <c r="B11" s="16" t="str">
        <f t="shared" si="1"/>
        <v/>
      </c>
      <c r="C11" s="9" t="str">
        <f t="shared" si="0"/>
        <v/>
      </c>
      <c r="D11" s="2"/>
      <c r="E11" s="11"/>
      <c r="F11" s="35">
        <f t="shared" si="2"/>
        <v>1.5982101462360836</v>
      </c>
      <c r="G11" s="11" t="str">
        <f t="shared" si="3"/>
        <v/>
      </c>
      <c r="H11" s="35">
        <f t="shared" si="4"/>
        <v>1.5982101462360836</v>
      </c>
      <c r="I11" s="11"/>
      <c r="L11" s="30">
        <v>1.5982101462360836</v>
      </c>
      <c r="W11">
        <v>0.12</v>
      </c>
      <c r="Z11" t="str">
        <f t="shared" si="5"/>
        <v/>
      </c>
      <c r="AA11">
        <f t="shared" si="6"/>
        <v>0.12</v>
      </c>
      <c r="AF11">
        <f t="shared" si="7"/>
        <v>0.12</v>
      </c>
    </row>
    <row r="12" spans="1:36" x14ac:dyDescent="0.3">
      <c r="A12" s="46">
        <v>1.4491870129640976</v>
      </c>
      <c r="B12" s="16" t="str">
        <f t="shared" si="1"/>
        <v/>
      </c>
      <c r="C12" s="9" t="str">
        <f t="shared" si="0"/>
        <v/>
      </c>
      <c r="D12" s="2"/>
      <c r="E12" s="11"/>
      <c r="F12" s="35">
        <f t="shared" si="2"/>
        <v>1.4491870129640976</v>
      </c>
      <c r="G12" s="11" t="str">
        <f t="shared" si="3"/>
        <v/>
      </c>
      <c r="H12" s="35">
        <f t="shared" si="4"/>
        <v>1.4491870129640976</v>
      </c>
      <c r="I12" s="11"/>
      <c r="L12" s="30">
        <v>1.4491870129640976</v>
      </c>
      <c r="W12">
        <v>0.124</v>
      </c>
      <c r="Z12" t="str">
        <f t="shared" si="5"/>
        <v/>
      </c>
      <c r="AA12">
        <f t="shared" si="6"/>
        <v>0.124</v>
      </c>
      <c r="AF12">
        <f t="shared" si="7"/>
        <v>0.124</v>
      </c>
    </row>
    <row r="13" spans="1:36" x14ac:dyDescent="0.3">
      <c r="A13" s="46">
        <v>1.5928767210088679</v>
      </c>
      <c r="B13" s="16" t="str">
        <f t="shared" si="1"/>
        <v/>
      </c>
      <c r="C13" s="9" t="str">
        <f t="shared" si="0"/>
        <v/>
      </c>
      <c r="D13" s="2"/>
      <c r="E13" s="11"/>
      <c r="F13" s="35">
        <f t="shared" si="2"/>
        <v>1.5928767210088679</v>
      </c>
      <c r="G13" s="11" t="str">
        <f t="shared" si="3"/>
        <v/>
      </c>
      <c r="H13" s="35">
        <f t="shared" si="4"/>
        <v>1.5928767210088679</v>
      </c>
      <c r="I13" s="11"/>
      <c r="L13" s="30">
        <v>1.5928767210088679</v>
      </c>
      <c r="W13">
        <v>0.125</v>
      </c>
      <c r="Z13" t="str">
        <f t="shared" si="5"/>
        <v/>
      </c>
      <c r="AA13">
        <f t="shared" si="6"/>
        <v>0.125</v>
      </c>
      <c r="AF13">
        <f t="shared" si="7"/>
        <v>0.125</v>
      </c>
    </row>
    <row r="14" spans="1:36" x14ac:dyDescent="0.3">
      <c r="A14" s="46">
        <v>-14.211382328721635</v>
      </c>
      <c r="B14" s="16" t="str">
        <f t="shared" si="1"/>
        <v/>
      </c>
      <c r="C14" s="9" t="str">
        <f t="shared" si="0"/>
        <v>ВЫБРОС</v>
      </c>
      <c r="D14" s="2"/>
      <c r="E14" s="11"/>
      <c r="F14" s="35">
        <f t="shared" si="2"/>
        <v>-14.211382328721635</v>
      </c>
      <c r="G14" s="11" t="str">
        <f t="shared" si="3"/>
        <v>N/A</v>
      </c>
      <c r="H14" s="35"/>
      <c r="I14" s="11" t="str">
        <f t="shared" si="8"/>
        <v>N/A</v>
      </c>
      <c r="L14" s="44">
        <f>N4</f>
        <v>0</v>
      </c>
      <c r="W14">
        <v>0.11600000000000001</v>
      </c>
      <c r="Z14" t="str">
        <f t="shared" si="5"/>
        <v/>
      </c>
      <c r="AA14">
        <f t="shared" si="6"/>
        <v>0.11600000000000001</v>
      </c>
      <c r="AF14">
        <f t="shared" si="7"/>
        <v>0.11600000000000001</v>
      </c>
    </row>
    <row r="15" spans="1:36" x14ac:dyDescent="0.3">
      <c r="A15" s="46">
        <v>2.0205701774122398</v>
      </c>
      <c r="B15" s="16" t="str">
        <f t="shared" si="1"/>
        <v/>
      </c>
      <c r="C15" s="9" t="str">
        <f t="shared" si="0"/>
        <v/>
      </c>
      <c r="D15" s="2"/>
      <c r="E15" s="11"/>
      <c r="F15" s="35">
        <f t="shared" si="2"/>
        <v>2.0205701774122398</v>
      </c>
      <c r="G15" s="11" t="str">
        <f t="shared" si="3"/>
        <v/>
      </c>
      <c r="H15" s="35">
        <f t="shared" si="4"/>
        <v>2.0205701774122398</v>
      </c>
      <c r="I15" s="11"/>
      <c r="L15" s="30">
        <v>2.0205701774122398</v>
      </c>
      <c r="W15">
        <v>0.11799999999999999</v>
      </c>
      <c r="Z15" t="str">
        <f t="shared" si="5"/>
        <v/>
      </c>
      <c r="AA15">
        <f t="shared" si="6"/>
        <v>0.11799999999999999</v>
      </c>
      <c r="AF15">
        <f t="shared" si="7"/>
        <v>0.11799999999999999</v>
      </c>
    </row>
    <row r="16" spans="1:36" x14ac:dyDescent="0.3">
      <c r="A16" s="46">
        <v>2.3579715339680964</v>
      </c>
      <c r="B16" s="16" t="str">
        <f t="shared" si="1"/>
        <v/>
      </c>
      <c r="C16" s="9" t="str">
        <f t="shared" si="0"/>
        <v/>
      </c>
      <c r="D16" s="2"/>
      <c r="E16" s="11"/>
      <c r="F16" s="35">
        <f t="shared" si="2"/>
        <v>2.3579715339680964</v>
      </c>
      <c r="G16" s="11" t="str">
        <f t="shared" si="3"/>
        <v/>
      </c>
      <c r="H16" s="35">
        <f t="shared" si="4"/>
        <v>2.3579715339680964</v>
      </c>
      <c r="I16" s="11"/>
      <c r="L16" s="30">
        <v>2.3579715339680964</v>
      </c>
      <c r="W16">
        <v>0.11799999999999999</v>
      </c>
      <c r="Z16" t="str">
        <f t="shared" si="5"/>
        <v/>
      </c>
      <c r="AA16">
        <f t="shared" si="6"/>
        <v>0.11799999999999999</v>
      </c>
      <c r="AF16">
        <f t="shared" si="7"/>
        <v>0.11799999999999999</v>
      </c>
    </row>
    <row r="17" spans="1:32" x14ac:dyDescent="0.3">
      <c r="A17" s="46">
        <v>2.0328092987653474</v>
      </c>
      <c r="B17" s="16" t="str">
        <f t="shared" si="1"/>
        <v/>
      </c>
      <c r="C17" s="9" t="str">
        <f t="shared" si="0"/>
        <v/>
      </c>
      <c r="D17" s="2"/>
      <c r="E17" s="11"/>
      <c r="F17" s="35">
        <f t="shared" si="2"/>
        <v>2.0328092987653474</v>
      </c>
      <c r="G17" s="11" t="str">
        <f t="shared" si="3"/>
        <v/>
      </c>
      <c r="H17" s="35">
        <f t="shared" si="4"/>
        <v>2.0328092987653474</v>
      </c>
      <c r="I17" s="11"/>
      <c r="L17" s="30">
        <v>2.0328092987653474</v>
      </c>
      <c r="W17">
        <v>0.115</v>
      </c>
      <c r="Z17" t="str">
        <f t="shared" si="5"/>
        <v/>
      </c>
      <c r="AA17">
        <f t="shared" si="6"/>
        <v>0.115</v>
      </c>
      <c r="AF17">
        <f t="shared" si="7"/>
        <v>0.115</v>
      </c>
    </row>
    <row r="18" spans="1:32" x14ac:dyDescent="0.3">
      <c r="A18" s="46">
        <v>2.643820694211072</v>
      </c>
      <c r="B18" s="16" t="str">
        <f t="shared" si="1"/>
        <v/>
      </c>
      <c r="C18" s="9" t="str">
        <f t="shared" si="0"/>
        <v/>
      </c>
      <c r="D18" s="2"/>
      <c r="E18" s="11"/>
      <c r="F18" s="35">
        <f t="shared" si="2"/>
        <v>2.643820694211072</v>
      </c>
      <c r="G18" s="11" t="str">
        <f t="shared" si="3"/>
        <v/>
      </c>
      <c r="H18" s="35">
        <f t="shared" si="4"/>
        <v>2.643820694211072</v>
      </c>
      <c r="I18" s="11"/>
      <c r="L18" s="30">
        <v>2.643820694211072</v>
      </c>
      <c r="W18">
        <v>0.11700000000000001</v>
      </c>
      <c r="Z18" t="str">
        <f t="shared" si="5"/>
        <v/>
      </c>
      <c r="AA18">
        <f t="shared" si="6"/>
        <v>0.11700000000000001</v>
      </c>
      <c r="AF18">
        <f t="shared" si="7"/>
        <v>0.11700000000000001</v>
      </c>
    </row>
    <row r="19" spans="1:32" x14ac:dyDescent="0.3">
      <c r="A19" s="46">
        <v>2.5377748436351726</v>
      </c>
      <c r="B19" s="16" t="str">
        <f t="shared" si="1"/>
        <v/>
      </c>
      <c r="C19" s="9" t="str">
        <f t="shared" si="0"/>
        <v/>
      </c>
      <c r="D19" s="2"/>
      <c r="E19" s="11"/>
      <c r="F19" s="35">
        <f t="shared" si="2"/>
        <v>2.5377748436351726</v>
      </c>
      <c r="G19" s="11" t="str">
        <f t="shared" si="3"/>
        <v/>
      </c>
      <c r="H19" s="35">
        <f t="shared" si="4"/>
        <v>2.5377748436351726</v>
      </c>
      <c r="I19" s="11"/>
      <c r="L19" s="30">
        <v>2.5377748436351726</v>
      </c>
      <c r="W19">
        <v>0.115</v>
      </c>
      <c r="Z19" t="str">
        <f t="shared" si="5"/>
        <v/>
      </c>
      <c r="AA19">
        <f t="shared" si="6"/>
        <v>0.115</v>
      </c>
      <c r="AF19">
        <f t="shared" si="7"/>
        <v>0.115</v>
      </c>
    </row>
    <row r="20" spans="1:32" x14ac:dyDescent="0.3">
      <c r="A20" s="46">
        <v>2.4873960039116554</v>
      </c>
      <c r="B20" s="16" t="str">
        <f t="shared" si="1"/>
        <v/>
      </c>
      <c r="C20" s="9" t="str">
        <f t="shared" si="0"/>
        <v/>
      </c>
      <c r="D20" s="2"/>
      <c r="E20" s="11"/>
      <c r="F20" s="35">
        <f t="shared" si="2"/>
        <v>2.4873960039116554</v>
      </c>
      <c r="G20" s="11" t="str">
        <f t="shared" si="3"/>
        <v/>
      </c>
      <c r="H20" s="35">
        <f t="shared" si="4"/>
        <v>2.4873960039116554</v>
      </c>
      <c r="I20" s="11"/>
      <c r="L20" s="30">
        <v>2.4873960039116554</v>
      </c>
      <c r="W20">
        <v>0.11600000000000001</v>
      </c>
      <c r="Z20" t="str">
        <f t="shared" si="5"/>
        <v/>
      </c>
      <c r="AA20">
        <f t="shared" si="6"/>
        <v>0.11600000000000001</v>
      </c>
      <c r="AF20">
        <f t="shared" si="7"/>
        <v>0.11600000000000001</v>
      </c>
    </row>
    <row r="21" spans="1:32" x14ac:dyDescent="0.3">
      <c r="A21" s="46">
        <v>2.6857098715097192</v>
      </c>
      <c r="B21" s="16" t="str">
        <f t="shared" si="1"/>
        <v/>
      </c>
      <c r="C21" s="9" t="str">
        <f t="shared" si="0"/>
        <v/>
      </c>
      <c r="D21" s="2"/>
      <c r="E21" s="11"/>
      <c r="F21" s="35">
        <f t="shared" si="2"/>
        <v>2.6857098715097192</v>
      </c>
      <c r="G21" s="11" t="str">
        <f t="shared" si="3"/>
        <v/>
      </c>
      <c r="H21" s="35">
        <f t="shared" si="4"/>
        <v>2.6857098715097192</v>
      </c>
      <c r="I21" s="11"/>
      <c r="L21" s="30">
        <v>2.6857098715097192</v>
      </c>
      <c r="W21">
        <v>0.114</v>
      </c>
      <c r="Z21" t="str">
        <f t="shared" si="5"/>
        <v/>
      </c>
      <c r="AA21">
        <f t="shared" si="6"/>
        <v>0.114</v>
      </c>
      <c r="AF21">
        <f t="shared" si="7"/>
        <v>0.114</v>
      </c>
    </row>
    <row r="22" spans="1:32" x14ac:dyDescent="0.3">
      <c r="A22" s="46">
        <v>-9.3684125053675338</v>
      </c>
      <c r="B22" s="16" t="str">
        <f t="shared" si="1"/>
        <v/>
      </c>
      <c r="C22" s="9" t="str">
        <f t="shared" si="0"/>
        <v>ВЫБРОС</v>
      </c>
      <c r="D22" s="2"/>
      <c r="E22" s="11"/>
      <c r="F22" s="35">
        <f t="shared" si="2"/>
        <v>-9.3684125053675338</v>
      </c>
      <c r="G22" s="11" t="str">
        <f t="shared" si="3"/>
        <v>N/A</v>
      </c>
      <c r="H22" s="35"/>
      <c r="I22" s="11" t="str">
        <f t="shared" si="8"/>
        <v>N/A</v>
      </c>
      <c r="L22" s="44">
        <f>N5</f>
        <v>0</v>
      </c>
      <c r="W22">
        <v>0.114</v>
      </c>
      <c r="Z22" t="str">
        <f t="shared" si="5"/>
        <v/>
      </c>
      <c r="AA22">
        <f t="shared" si="6"/>
        <v>0.114</v>
      </c>
      <c r="AF22">
        <f t="shared" si="7"/>
        <v>0.114</v>
      </c>
    </row>
    <row r="23" spans="1:32" x14ac:dyDescent="0.3">
      <c r="A23" s="46">
        <v>2.47375194253119</v>
      </c>
      <c r="B23" s="16" t="str">
        <f t="shared" si="1"/>
        <v/>
      </c>
      <c r="C23" s="9" t="str">
        <f t="shared" si="0"/>
        <v/>
      </c>
      <c r="D23" s="2"/>
      <c r="E23" s="11"/>
      <c r="F23" s="35">
        <f t="shared" si="2"/>
        <v>2.47375194253119</v>
      </c>
      <c r="G23" s="11" t="str">
        <f t="shared" si="3"/>
        <v/>
      </c>
      <c r="H23" s="35">
        <f t="shared" si="4"/>
        <v>2.47375194253119</v>
      </c>
      <c r="I23" s="11"/>
      <c r="L23" s="30">
        <v>2.47375194253119</v>
      </c>
      <c r="W23">
        <v>0.11700000000000001</v>
      </c>
      <c r="Z23" t="str">
        <f t="shared" si="5"/>
        <v/>
      </c>
      <c r="AA23">
        <f t="shared" si="6"/>
        <v>0.11700000000000001</v>
      </c>
      <c r="AF23">
        <f t="shared" si="7"/>
        <v>0.11700000000000001</v>
      </c>
    </row>
    <row r="24" spans="1:32" x14ac:dyDescent="0.3">
      <c r="A24" s="46"/>
      <c r="B24" s="16" t="str">
        <f t="shared" si="1"/>
        <v>ПРОПУСК</v>
      </c>
      <c r="C24" s="9" t="str">
        <f t="shared" si="0"/>
        <v/>
      </c>
      <c r="D24" s="2"/>
      <c r="E24" s="11"/>
      <c r="F24" s="35">
        <f t="shared" si="2"/>
        <v>0</v>
      </c>
      <c r="G24" s="11" t="str">
        <f t="shared" si="3"/>
        <v>N/A</v>
      </c>
      <c r="H24" s="35"/>
      <c r="I24" s="11" t="str">
        <f t="shared" si="8"/>
        <v>N/A</v>
      </c>
      <c r="L24" s="44">
        <f>N6</f>
        <v>0</v>
      </c>
      <c r="W24">
        <v>0.11899999999999999</v>
      </c>
      <c r="Z24" t="str">
        <f t="shared" si="5"/>
        <v/>
      </c>
      <c r="AA24">
        <f t="shared" si="6"/>
        <v>0.11899999999999999</v>
      </c>
      <c r="AF24">
        <f t="shared" si="7"/>
        <v>0.11899999999999999</v>
      </c>
    </row>
    <row r="25" spans="1:32" x14ac:dyDescent="0.3">
      <c r="A25" s="46"/>
      <c r="B25" s="16" t="str">
        <f t="shared" si="1"/>
        <v>ПРОПУСК</v>
      </c>
      <c r="C25" s="9" t="str">
        <f t="shared" si="0"/>
        <v/>
      </c>
      <c r="D25" s="2"/>
      <c r="E25" s="11"/>
      <c r="F25" s="35">
        <f t="shared" si="2"/>
        <v>0</v>
      </c>
      <c r="G25" s="11" t="str">
        <f t="shared" si="3"/>
        <v>N/A</v>
      </c>
      <c r="H25" s="35"/>
      <c r="I25" s="11" t="str">
        <f t="shared" si="8"/>
        <v>N/A</v>
      </c>
      <c r="L25" s="44">
        <f>N7</f>
        <v>0</v>
      </c>
      <c r="W25">
        <v>0.11899999999999999</v>
      </c>
      <c r="Z25" t="str">
        <f t="shared" si="5"/>
        <v/>
      </c>
      <c r="AA25">
        <f t="shared" si="6"/>
        <v>0.11899999999999999</v>
      </c>
      <c r="AF25">
        <f t="shared" si="7"/>
        <v>0.11899999999999999</v>
      </c>
    </row>
    <row r="26" spans="1:32" x14ac:dyDescent="0.3">
      <c r="A26" s="47" t="s">
        <v>31</v>
      </c>
      <c r="B26" s="16" t="str">
        <f t="shared" si="1"/>
        <v>ПРОПУСК</v>
      </c>
      <c r="C26" s="9" t="str">
        <f t="shared" si="0"/>
        <v>ВЫБРОС</v>
      </c>
      <c r="D26" s="2"/>
      <c r="E26" s="11"/>
      <c r="F26" s="36" t="str">
        <f t="shared" si="2"/>
        <v> 2.9623</v>
      </c>
      <c r="G26" s="11" t="str">
        <f t="shared" si="3"/>
        <v>N/A</v>
      </c>
      <c r="H26" s="35">
        <v>2.9623775829999999</v>
      </c>
      <c r="I26" s="11"/>
      <c r="L26" s="30">
        <v>2.9623775829999999</v>
      </c>
      <c r="W26">
        <v>0.11600000000000001</v>
      </c>
      <c r="Z26" t="str">
        <f t="shared" si="5"/>
        <v/>
      </c>
      <c r="AA26">
        <f t="shared" si="6"/>
        <v>0.11600000000000001</v>
      </c>
      <c r="AF26">
        <f t="shared" si="7"/>
        <v>0.11600000000000001</v>
      </c>
    </row>
    <row r="27" spans="1:32" x14ac:dyDescent="0.3">
      <c r="A27" s="47" t="s">
        <v>32</v>
      </c>
      <c r="B27" s="16" t="str">
        <f t="shared" si="1"/>
        <v>ПРОПУСК</v>
      </c>
      <c r="C27" s="9" t="str">
        <f t="shared" si="0"/>
        <v>ВЫБРОС</v>
      </c>
      <c r="D27" s="2"/>
      <c r="E27" s="11"/>
      <c r="F27" s="36" t="str">
        <f t="shared" si="2"/>
        <v> 3.2423</v>
      </c>
      <c r="G27" s="11" t="str">
        <f t="shared" si="3"/>
        <v>N/A</v>
      </c>
      <c r="H27" s="35">
        <v>3.2423155110000001</v>
      </c>
      <c r="I27" s="11"/>
      <c r="L27" s="30">
        <v>3.2423155110000001</v>
      </c>
      <c r="W27">
        <v>0.113</v>
      </c>
      <c r="Z27" t="str">
        <f t="shared" si="5"/>
        <v/>
      </c>
      <c r="AA27">
        <f t="shared" si="6"/>
        <v>0.113</v>
      </c>
      <c r="AF27">
        <f t="shared" si="7"/>
        <v>0.113</v>
      </c>
    </row>
    <row r="28" spans="1:32" x14ac:dyDescent="0.3">
      <c r="A28" s="47" t="s">
        <v>33</v>
      </c>
      <c r="B28" s="16" t="str">
        <f t="shared" si="1"/>
        <v>ПРОПУСК</v>
      </c>
      <c r="C28" s="9" t="str">
        <f t="shared" si="0"/>
        <v>ВЫБРОС</v>
      </c>
      <c r="D28" s="2"/>
      <c r="E28" s="11"/>
      <c r="F28" s="36" t="str">
        <f t="shared" si="2"/>
        <v> 3.9732</v>
      </c>
      <c r="G28" s="11" t="str">
        <f t="shared" si="3"/>
        <v>N/A</v>
      </c>
      <c r="H28" s="35">
        <v>3.9732224089999999</v>
      </c>
      <c r="I28" s="11"/>
      <c r="L28" s="30">
        <v>3.9732224089999999</v>
      </c>
      <c r="W28">
        <v>0.113</v>
      </c>
      <c r="Z28" t="str">
        <f t="shared" si="5"/>
        <v/>
      </c>
      <c r="AA28">
        <f t="shared" si="6"/>
        <v>0.113</v>
      </c>
      <c r="AF28">
        <f t="shared" si="7"/>
        <v>0.113</v>
      </c>
    </row>
    <row r="29" spans="1:32" x14ac:dyDescent="0.3">
      <c r="A29" s="46">
        <v>15.450173527632581</v>
      </c>
      <c r="B29" s="16" t="str">
        <f t="shared" si="1"/>
        <v/>
      </c>
      <c r="C29" s="9" t="str">
        <f t="shared" si="0"/>
        <v>ВЫБРОС</v>
      </c>
      <c r="D29" s="2"/>
      <c r="E29" s="11"/>
      <c r="F29" s="35">
        <f t="shared" si="2"/>
        <v>15.450173527632581</v>
      </c>
      <c r="G29" s="11" t="str">
        <f t="shared" si="3"/>
        <v>N/A</v>
      </c>
      <c r="H29" s="35"/>
      <c r="I29" s="11" t="str">
        <f t="shared" si="8"/>
        <v>N/A</v>
      </c>
      <c r="L29" s="44">
        <f>N8</f>
        <v>0</v>
      </c>
      <c r="W29">
        <v>0.115</v>
      </c>
      <c r="Z29" t="str">
        <f t="shared" si="5"/>
        <v/>
      </c>
      <c r="AA29">
        <f t="shared" si="6"/>
        <v>0.115</v>
      </c>
      <c r="AF29">
        <f t="shared" si="7"/>
        <v>0.115</v>
      </c>
    </row>
    <row r="30" spans="1:32" x14ac:dyDescent="0.3">
      <c r="A30" s="46">
        <v>3.2092347044584488</v>
      </c>
      <c r="B30" s="16" t="str">
        <f t="shared" si="1"/>
        <v/>
      </c>
      <c r="C30" s="9" t="str">
        <f t="shared" si="0"/>
        <v/>
      </c>
      <c r="D30" s="2"/>
      <c r="E30" s="11"/>
      <c r="F30" s="35">
        <f t="shared" si="2"/>
        <v>3.2092347044584488</v>
      </c>
      <c r="G30" s="11" t="str">
        <f t="shared" si="3"/>
        <v/>
      </c>
      <c r="H30" s="35">
        <f t="shared" si="4"/>
        <v>3.2092347044584488</v>
      </c>
      <c r="I30" s="11"/>
      <c r="L30" s="30">
        <v>3.2092347044584488</v>
      </c>
      <c r="W30">
        <v>0.114</v>
      </c>
      <c r="Z30" t="str">
        <f t="shared" si="5"/>
        <v/>
      </c>
      <c r="AA30">
        <f t="shared" si="6"/>
        <v>0.114</v>
      </c>
      <c r="AF30">
        <f t="shared" si="7"/>
        <v>0.114</v>
      </c>
    </row>
    <row r="31" spans="1:32" x14ac:dyDescent="0.3">
      <c r="A31" s="46">
        <v>3.432108395821805</v>
      </c>
      <c r="B31" s="16" t="str">
        <f t="shared" si="1"/>
        <v/>
      </c>
      <c r="C31" s="9" t="str">
        <f t="shared" si="0"/>
        <v/>
      </c>
      <c r="D31" s="2"/>
      <c r="E31" s="11"/>
      <c r="F31" s="35">
        <f t="shared" si="2"/>
        <v>3.432108395821805</v>
      </c>
      <c r="G31" s="11" t="str">
        <f t="shared" si="3"/>
        <v/>
      </c>
      <c r="H31" s="35">
        <f t="shared" si="4"/>
        <v>3.432108395821805</v>
      </c>
      <c r="I31" s="11"/>
      <c r="L31" s="30">
        <v>3.432108395821805</v>
      </c>
      <c r="W31">
        <v>0.113</v>
      </c>
      <c r="Z31" t="str">
        <f t="shared" si="5"/>
        <v/>
      </c>
      <c r="AA31">
        <f t="shared" si="6"/>
        <v>0.113</v>
      </c>
      <c r="AF31">
        <f t="shared" si="7"/>
        <v>0.113</v>
      </c>
    </row>
    <row r="32" spans="1:32" x14ac:dyDescent="0.3">
      <c r="A32" s="46">
        <v>3.2991608533170282</v>
      </c>
      <c r="B32" s="16" t="str">
        <f t="shared" si="1"/>
        <v/>
      </c>
      <c r="C32" s="9" t="str">
        <f t="shared" si="0"/>
        <v/>
      </c>
      <c r="D32" s="2"/>
      <c r="E32" s="11"/>
      <c r="F32" s="35">
        <f t="shared" si="2"/>
        <v>3.2991608533170282</v>
      </c>
      <c r="G32" s="11" t="str">
        <f t="shared" si="3"/>
        <v/>
      </c>
      <c r="H32" s="35">
        <f t="shared" si="4"/>
        <v>3.2991608533170282</v>
      </c>
      <c r="I32" s="11"/>
      <c r="L32" s="30">
        <v>3.2991608533170282</v>
      </c>
      <c r="W32">
        <v>0.11600000000000001</v>
      </c>
      <c r="Z32" t="str">
        <f t="shared" si="5"/>
        <v/>
      </c>
      <c r="AA32">
        <f t="shared" si="6"/>
        <v>0.11600000000000001</v>
      </c>
      <c r="AF32">
        <f t="shared" si="7"/>
        <v>0.11600000000000001</v>
      </c>
    </row>
    <row r="33" spans="1:32" x14ac:dyDescent="0.3">
      <c r="A33" s="46">
        <v>3.4850054162477244</v>
      </c>
      <c r="B33" s="16" t="str">
        <f t="shared" si="1"/>
        <v/>
      </c>
      <c r="C33" s="9" t="str">
        <f t="shared" si="0"/>
        <v/>
      </c>
      <c r="D33" s="2"/>
      <c r="E33" s="11"/>
      <c r="F33" s="35">
        <f t="shared" si="2"/>
        <v>3.4850054162477244</v>
      </c>
      <c r="G33" s="11" t="str">
        <f t="shared" si="3"/>
        <v/>
      </c>
      <c r="H33" s="35">
        <f t="shared" si="4"/>
        <v>3.4850054162477244</v>
      </c>
      <c r="I33" s="11"/>
      <c r="L33" s="30">
        <v>3.4850054162477244</v>
      </c>
      <c r="W33">
        <v>0.114</v>
      </c>
      <c r="Z33" t="str">
        <f t="shared" si="5"/>
        <v/>
      </c>
      <c r="AA33">
        <f t="shared" si="6"/>
        <v>0.114</v>
      </c>
      <c r="AF33">
        <f t="shared" si="7"/>
        <v>0.114</v>
      </c>
    </row>
    <row r="34" spans="1:32" x14ac:dyDescent="0.3">
      <c r="A34" s="46">
        <v>4.1719687689799052</v>
      </c>
      <c r="B34" s="16" t="str">
        <f t="shared" si="1"/>
        <v/>
      </c>
      <c r="C34" s="9" t="str">
        <f t="shared" si="0"/>
        <v/>
      </c>
      <c r="D34" s="2"/>
      <c r="E34" s="11"/>
      <c r="F34" s="35">
        <f t="shared" si="2"/>
        <v>4.1719687689799052</v>
      </c>
      <c r="G34" s="11" t="str">
        <f t="shared" si="3"/>
        <v/>
      </c>
      <c r="H34" s="35">
        <f t="shared" si="4"/>
        <v>4.1719687689799052</v>
      </c>
      <c r="I34" s="11"/>
      <c r="L34" s="30">
        <v>4.1719687689799052</v>
      </c>
      <c r="W34">
        <v>0.1168</v>
      </c>
      <c r="Z34" t="str">
        <f t="shared" si="5"/>
        <v/>
      </c>
      <c r="AA34">
        <f t="shared" si="6"/>
        <v>0.1168</v>
      </c>
      <c r="AF34">
        <f t="shared" si="7"/>
        <v>0.1168</v>
      </c>
    </row>
    <row r="35" spans="1:32" x14ac:dyDescent="0.3">
      <c r="A35" s="46">
        <v>3.5769846944008137</v>
      </c>
      <c r="B35" s="16" t="str">
        <f t="shared" si="1"/>
        <v/>
      </c>
      <c r="C35" s="9" t="str">
        <f t="shared" si="0"/>
        <v/>
      </c>
      <c r="D35" s="2"/>
      <c r="E35" s="11"/>
      <c r="F35" s="35">
        <f t="shared" si="2"/>
        <v>3.5769846944008137</v>
      </c>
      <c r="G35" s="11" t="str">
        <f t="shared" si="3"/>
        <v/>
      </c>
      <c r="H35" s="35">
        <f t="shared" si="4"/>
        <v>3.5769846944008137</v>
      </c>
      <c r="I35" s="11"/>
      <c r="L35" s="30">
        <v>3.5769846944008137</v>
      </c>
      <c r="W35">
        <v>0.114</v>
      </c>
      <c r="Z35" t="str">
        <f t="shared" si="5"/>
        <v/>
      </c>
      <c r="AA35">
        <f t="shared" si="6"/>
        <v>0.114</v>
      </c>
      <c r="AF35">
        <f t="shared" si="7"/>
        <v>0.114</v>
      </c>
    </row>
    <row r="36" spans="1:32" x14ac:dyDescent="0.3">
      <c r="A36" s="46">
        <v>4.4499099755795255</v>
      </c>
      <c r="B36" s="16" t="str">
        <f t="shared" si="1"/>
        <v/>
      </c>
      <c r="C36" s="9" t="str">
        <f t="shared" si="0"/>
        <v/>
      </c>
      <c r="D36" s="2"/>
      <c r="E36" s="11"/>
      <c r="F36" s="35">
        <f t="shared" si="2"/>
        <v>4.4499099755795255</v>
      </c>
      <c r="G36" s="11" t="str">
        <f t="shared" si="3"/>
        <v/>
      </c>
      <c r="H36" s="35">
        <f t="shared" si="4"/>
        <v>4.4499099755795255</v>
      </c>
      <c r="I36" s="11"/>
      <c r="L36" s="30">
        <v>4.4499099755795255</v>
      </c>
      <c r="W36">
        <v>0.11459999999999999</v>
      </c>
      <c r="Z36" t="str">
        <f t="shared" si="5"/>
        <v/>
      </c>
      <c r="AA36">
        <f t="shared" si="6"/>
        <v>0.11459999999999999</v>
      </c>
      <c r="AF36">
        <f t="shared" si="7"/>
        <v>0.11459999999999999</v>
      </c>
    </row>
    <row r="37" spans="1:32" x14ac:dyDescent="0.3">
      <c r="A37" s="46">
        <v>4.3779373866296805</v>
      </c>
      <c r="B37" s="16" t="str">
        <f t="shared" si="1"/>
        <v/>
      </c>
      <c r="C37" s="9" t="str">
        <f t="shared" si="0"/>
        <v/>
      </c>
      <c r="D37" s="2"/>
      <c r="E37" s="11"/>
      <c r="F37" s="35">
        <f t="shared" si="2"/>
        <v>4.3779373866296805</v>
      </c>
      <c r="G37" s="11" t="str">
        <f t="shared" si="3"/>
        <v/>
      </c>
      <c r="H37" s="35">
        <f t="shared" si="4"/>
        <v>4.3779373866296805</v>
      </c>
      <c r="I37" s="11"/>
      <c r="L37" s="30">
        <v>4.3779373866296805</v>
      </c>
      <c r="W37">
        <v>0.1134</v>
      </c>
      <c r="Z37" t="str">
        <f t="shared" si="5"/>
        <v/>
      </c>
      <c r="AA37">
        <f t="shared" si="6"/>
        <v>0.1134</v>
      </c>
      <c r="AF37">
        <f t="shared" si="7"/>
        <v>0.1134</v>
      </c>
    </row>
    <row r="38" spans="1:32" x14ac:dyDescent="0.3">
      <c r="A38" s="46">
        <v>4.1863655721339885</v>
      </c>
      <c r="B38" s="16" t="str">
        <f t="shared" si="1"/>
        <v/>
      </c>
      <c r="C38" s="9" t="str">
        <f t="shared" si="0"/>
        <v/>
      </c>
      <c r="D38" s="2"/>
      <c r="E38" s="11"/>
      <c r="F38" s="35">
        <f t="shared" si="2"/>
        <v>4.1863655721339885</v>
      </c>
      <c r="G38" s="11" t="str">
        <f t="shared" si="3"/>
        <v/>
      </c>
      <c r="H38" s="35">
        <f t="shared" si="4"/>
        <v>4.1863655721339885</v>
      </c>
      <c r="I38" s="11"/>
      <c r="L38" s="30">
        <v>4.1863655721339885</v>
      </c>
      <c r="W38">
        <v>0.113</v>
      </c>
      <c r="Z38" t="str">
        <f t="shared" si="5"/>
        <v/>
      </c>
      <c r="AA38">
        <f t="shared" si="6"/>
        <v>0.113</v>
      </c>
      <c r="AF38">
        <f t="shared" si="7"/>
        <v>0.113</v>
      </c>
    </row>
    <row r="39" spans="1:32" x14ac:dyDescent="0.3">
      <c r="A39" s="46">
        <v>4.2874517561600616</v>
      </c>
      <c r="B39" s="16" t="str">
        <f t="shared" si="1"/>
        <v/>
      </c>
      <c r="C39" s="9" t="str">
        <f t="shared" si="0"/>
        <v/>
      </c>
      <c r="D39" s="2"/>
      <c r="E39" s="11"/>
      <c r="F39" s="35">
        <f t="shared" si="2"/>
        <v>4.2874517561600616</v>
      </c>
      <c r="G39" s="11" t="str">
        <f t="shared" si="3"/>
        <v/>
      </c>
      <c r="H39" s="35">
        <f t="shared" si="4"/>
        <v>4.2874517561600616</v>
      </c>
      <c r="I39" s="11"/>
      <c r="L39" s="30">
        <v>4.2874517561600616</v>
      </c>
      <c r="W39">
        <v>0.1118</v>
      </c>
      <c r="Z39" t="str">
        <f t="shared" si="5"/>
        <v/>
      </c>
      <c r="AA39">
        <f t="shared" si="6"/>
        <v>0.1118</v>
      </c>
      <c r="AF39">
        <f t="shared" si="7"/>
        <v>0.1118</v>
      </c>
    </row>
    <row r="40" spans="1:32" x14ac:dyDescent="0.3">
      <c r="A40" s="46">
        <v>4.4054694585934051</v>
      </c>
      <c r="B40" s="16" t="str">
        <f t="shared" si="1"/>
        <v/>
      </c>
      <c r="C40" s="9" t="str">
        <f t="shared" si="0"/>
        <v/>
      </c>
      <c r="D40" s="2"/>
      <c r="E40" s="11"/>
      <c r="F40" s="35">
        <f t="shared" si="2"/>
        <v>4.4054694585934051</v>
      </c>
      <c r="G40" s="11" t="str">
        <f t="shared" si="3"/>
        <v/>
      </c>
      <c r="H40" s="35">
        <f t="shared" si="4"/>
        <v>4.4054694585934051</v>
      </c>
      <c r="I40" s="11"/>
      <c r="L40" s="30">
        <v>4.4054694585934051</v>
      </c>
      <c r="W40">
        <v>0.1186</v>
      </c>
      <c r="Z40" t="str">
        <f t="shared" si="5"/>
        <v/>
      </c>
      <c r="AA40">
        <f t="shared" si="6"/>
        <v>0.1186</v>
      </c>
      <c r="AF40">
        <f t="shared" si="7"/>
        <v>0.1186</v>
      </c>
    </row>
    <row r="41" spans="1:32" x14ac:dyDescent="0.3">
      <c r="A41" s="46">
        <v>4.2775353461300814</v>
      </c>
      <c r="B41" s="16" t="str">
        <f t="shared" si="1"/>
        <v/>
      </c>
      <c r="C41" s="9" t="str">
        <f t="shared" si="0"/>
        <v/>
      </c>
      <c r="D41" s="2"/>
      <c r="E41" s="11"/>
      <c r="F41" s="35">
        <f t="shared" si="2"/>
        <v>4.2775353461300814</v>
      </c>
      <c r="G41" s="11" t="str">
        <f t="shared" si="3"/>
        <v/>
      </c>
      <c r="H41" s="35">
        <f t="shared" si="4"/>
        <v>4.2775353461300814</v>
      </c>
      <c r="I41" s="11"/>
      <c r="L41" s="30">
        <v>4.2775353461300814</v>
      </c>
      <c r="W41">
        <v>0.1104</v>
      </c>
      <c r="Z41" t="str">
        <f t="shared" si="5"/>
        <v/>
      </c>
      <c r="AA41">
        <f t="shared" si="6"/>
        <v>0.1104</v>
      </c>
      <c r="AF41">
        <f t="shared" si="7"/>
        <v>0.1104</v>
      </c>
    </row>
    <row r="42" spans="1:32" ht="15" thickBot="1" x14ac:dyDescent="0.35">
      <c r="A42" s="48">
        <v>4.7829826091924756</v>
      </c>
      <c r="B42" s="17" t="str">
        <f t="shared" si="1"/>
        <v/>
      </c>
      <c r="C42" s="15" t="str">
        <f t="shared" si="0"/>
        <v/>
      </c>
      <c r="D42" s="13"/>
      <c r="E42" s="14"/>
      <c r="F42" s="37">
        <f t="shared" si="2"/>
        <v>4.7829826091924756</v>
      </c>
      <c r="G42" s="14" t="str">
        <f t="shared" si="3"/>
        <v/>
      </c>
      <c r="H42" s="37">
        <f t="shared" si="4"/>
        <v>4.7829826091924756</v>
      </c>
      <c r="I42" s="14"/>
      <c r="L42" s="30">
        <v>4.7829826091924756</v>
      </c>
      <c r="W42">
        <v>0.11</v>
      </c>
      <c r="Z42" t="str">
        <f t="shared" si="5"/>
        <v/>
      </c>
      <c r="AA42">
        <f t="shared" si="6"/>
        <v>0.11</v>
      </c>
      <c r="AF42">
        <f t="shared" si="7"/>
        <v>0.11</v>
      </c>
    </row>
    <row r="43" spans="1:32" x14ac:dyDescent="0.3">
      <c r="W43">
        <v>0.11219999999999999</v>
      </c>
      <c r="Z43" t="str">
        <f t="shared" si="5"/>
        <v/>
      </c>
      <c r="AA43">
        <f t="shared" si="6"/>
        <v>0.11219999999999999</v>
      </c>
      <c r="AF43">
        <f t="shared" si="7"/>
        <v>0.11219999999999999</v>
      </c>
    </row>
    <row r="44" spans="1:32" x14ac:dyDescent="0.3">
      <c r="W44">
        <v>0.11459999999999999</v>
      </c>
      <c r="Z44" t="str">
        <f t="shared" si="5"/>
        <v/>
      </c>
      <c r="AA44">
        <f t="shared" si="6"/>
        <v>0.11459999999999999</v>
      </c>
      <c r="AF44">
        <f t="shared" si="7"/>
        <v>0.11459999999999999</v>
      </c>
    </row>
    <row r="45" spans="1:32" x14ac:dyDescent="0.3">
      <c r="W45">
        <v>0.112</v>
      </c>
      <c r="Z45" t="str">
        <f t="shared" si="5"/>
        <v/>
      </c>
      <c r="AA45">
        <f t="shared" si="6"/>
        <v>0.112</v>
      </c>
      <c r="AF45">
        <f t="shared" si="7"/>
        <v>0.112</v>
      </c>
    </row>
    <row r="46" spans="1:32" x14ac:dyDescent="0.3">
      <c r="W46">
        <v>0.1132</v>
      </c>
      <c r="Z46" t="str">
        <f t="shared" si="5"/>
        <v/>
      </c>
      <c r="AA46">
        <f t="shared" si="6"/>
        <v>0.1132</v>
      </c>
      <c r="AF46">
        <f t="shared" si="7"/>
        <v>0.1132</v>
      </c>
    </row>
    <row r="47" spans="1:32" x14ac:dyDescent="0.3">
      <c r="W47">
        <v>0.11600000000000001</v>
      </c>
      <c r="Z47" t="str">
        <f t="shared" si="5"/>
        <v/>
      </c>
      <c r="AA47">
        <f t="shared" si="6"/>
        <v>0.11600000000000001</v>
      </c>
      <c r="AF47">
        <f t="shared" si="7"/>
        <v>0.11600000000000001</v>
      </c>
    </row>
    <row r="48" spans="1:32" x14ac:dyDescent="0.3">
      <c r="W48">
        <v>0.114</v>
      </c>
      <c r="Z48" t="str">
        <f t="shared" si="5"/>
        <v/>
      </c>
      <c r="AA48">
        <f t="shared" si="6"/>
        <v>0.114</v>
      </c>
      <c r="AF48">
        <f t="shared" si="7"/>
        <v>0.114</v>
      </c>
    </row>
    <row r="49" spans="23:32" x14ac:dyDescent="0.3">
      <c r="W49">
        <v>0.11119999999999999</v>
      </c>
      <c r="Z49" t="str">
        <f t="shared" si="5"/>
        <v/>
      </c>
      <c r="AA49">
        <f t="shared" si="6"/>
        <v>0.11119999999999999</v>
      </c>
      <c r="AF49">
        <f t="shared" si="7"/>
        <v>0.11119999999999999</v>
      </c>
    </row>
    <row r="50" spans="23:32" x14ac:dyDescent="0.3">
      <c r="W50">
        <v>0.111</v>
      </c>
      <c r="Z50" t="str">
        <f t="shared" si="5"/>
        <v/>
      </c>
      <c r="AA50">
        <f t="shared" si="6"/>
        <v>0.111</v>
      </c>
      <c r="AF50">
        <f t="shared" si="7"/>
        <v>0.111</v>
      </c>
    </row>
    <row r="51" spans="23:32" x14ac:dyDescent="0.3">
      <c r="W51">
        <v>0.11119999999999999</v>
      </c>
      <c r="Z51" t="str">
        <f t="shared" si="5"/>
        <v/>
      </c>
      <c r="AA51">
        <f t="shared" si="6"/>
        <v>0.11119999999999999</v>
      </c>
      <c r="AF51">
        <f t="shared" si="7"/>
        <v>0.11119999999999999</v>
      </c>
    </row>
    <row r="52" spans="23:32" x14ac:dyDescent="0.3">
      <c r="W52">
        <v>0.113</v>
      </c>
      <c r="Z52" t="str">
        <f t="shared" si="5"/>
        <v/>
      </c>
      <c r="AA52">
        <f t="shared" si="6"/>
        <v>0.113</v>
      </c>
      <c r="AF52">
        <f t="shared" si="7"/>
        <v>0.113</v>
      </c>
    </row>
    <row r="53" spans="23:32" x14ac:dyDescent="0.3">
      <c r="W53">
        <v>0.11219999999999999</v>
      </c>
      <c r="Z53" t="str">
        <f t="shared" si="5"/>
        <v/>
      </c>
      <c r="AA53">
        <f t="shared" si="6"/>
        <v>0.11219999999999999</v>
      </c>
      <c r="AF53">
        <f t="shared" si="7"/>
        <v>0.11219999999999999</v>
      </c>
    </row>
    <row r="54" spans="23:32" x14ac:dyDescent="0.3">
      <c r="W54">
        <v>0.1128</v>
      </c>
      <c r="Z54" t="str">
        <f t="shared" si="5"/>
        <v/>
      </c>
      <c r="AA54">
        <f t="shared" si="6"/>
        <v>0.1128</v>
      </c>
      <c r="AF54">
        <f t="shared" si="7"/>
        <v>0.1128</v>
      </c>
    </row>
    <row r="55" spans="23:32" x14ac:dyDescent="0.3">
      <c r="W55">
        <v>0.1132</v>
      </c>
      <c r="Z55" t="str">
        <f t="shared" si="5"/>
        <v/>
      </c>
      <c r="AA55">
        <f t="shared" si="6"/>
        <v>0.1132</v>
      </c>
      <c r="AF55">
        <f t="shared" si="7"/>
        <v>0.1132</v>
      </c>
    </row>
    <row r="56" spans="23:32" x14ac:dyDescent="0.3">
      <c r="W56">
        <v>0.11219999999999999</v>
      </c>
      <c r="Z56" t="str">
        <f t="shared" si="5"/>
        <v/>
      </c>
      <c r="AA56">
        <f t="shared" si="6"/>
        <v>0.11219999999999999</v>
      </c>
      <c r="AF56">
        <f t="shared" si="7"/>
        <v>0.11219999999999999</v>
      </c>
    </row>
    <row r="57" spans="23:32" x14ac:dyDescent="0.3">
      <c r="W57">
        <v>0.1148</v>
      </c>
      <c r="Z57" t="str">
        <f t="shared" si="5"/>
        <v/>
      </c>
      <c r="AA57">
        <f t="shared" si="6"/>
        <v>0.1148</v>
      </c>
      <c r="AF57">
        <f t="shared" si="7"/>
        <v>0.1148</v>
      </c>
    </row>
    <row r="58" spans="23:32" x14ac:dyDescent="0.3">
      <c r="W58">
        <v>0.11119999999999999</v>
      </c>
      <c r="Z58" t="str">
        <f t="shared" si="5"/>
        <v/>
      </c>
      <c r="AA58">
        <f t="shared" si="6"/>
        <v>0.11119999999999999</v>
      </c>
      <c r="AF58">
        <f t="shared" si="7"/>
        <v>0.11119999999999999</v>
      </c>
    </row>
    <row r="59" spans="23:32" x14ac:dyDescent="0.3">
      <c r="W59">
        <v>0.112</v>
      </c>
      <c r="Z59" t="str">
        <f t="shared" si="5"/>
        <v/>
      </c>
      <c r="AA59">
        <f t="shared" si="6"/>
        <v>0.112</v>
      </c>
      <c r="AF59">
        <f t="shared" si="7"/>
        <v>0.112</v>
      </c>
    </row>
    <row r="60" spans="23:32" x14ac:dyDescent="0.3">
      <c r="W60">
        <v>0.1118</v>
      </c>
      <c r="Z60" t="str">
        <f t="shared" si="5"/>
        <v/>
      </c>
      <c r="AA60">
        <f t="shared" si="6"/>
        <v>0.1118</v>
      </c>
      <c r="AF60">
        <f t="shared" si="7"/>
        <v>0.1118</v>
      </c>
    </row>
    <row r="61" spans="23:32" x14ac:dyDescent="0.3">
      <c r="W61">
        <v>0.1108</v>
      </c>
      <c r="Z61" t="str">
        <f t="shared" si="5"/>
        <v/>
      </c>
      <c r="AA61">
        <f t="shared" si="6"/>
        <v>0.1108</v>
      </c>
      <c r="AF61">
        <f t="shared" si="7"/>
        <v>0.1108</v>
      </c>
    </row>
    <row r="62" spans="23:32" x14ac:dyDescent="0.3">
      <c r="W62">
        <v>0.11</v>
      </c>
      <c r="Z62" t="str">
        <f t="shared" si="5"/>
        <v/>
      </c>
      <c r="AA62">
        <f t="shared" si="6"/>
        <v>0.11</v>
      </c>
      <c r="AF62">
        <f t="shared" si="7"/>
        <v>0.11</v>
      </c>
    </row>
    <row r="63" spans="23:32" x14ac:dyDescent="0.3">
      <c r="W63">
        <v>0.11</v>
      </c>
      <c r="Z63" t="str">
        <f t="shared" si="5"/>
        <v/>
      </c>
      <c r="AA63">
        <f t="shared" si="6"/>
        <v>0.11</v>
      </c>
      <c r="AF63">
        <f t="shared" si="7"/>
        <v>0.11</v>
      </c>
    </row>
    <row r="64" spans="23:32" x14ac:dyDescent="0.3">
      <c r="W64">
        <v>0.112</v>
      </c>
      <c r="Z64" t="str">
        <f t="shared" si="5"/>
        <v/>
      </c>
      <c r="AA64">
        <f t="shared" si="6"/>
        <v>0.112</v>
      </c>
      <c r="AF64">
        <f t="shared" si="7"/>
        <v>0.112</v>
      </c>
    </row>
    <row r="65" spans="23:32" x14ac:dyDescent="0.3">
      <c r="W65">
        <v>0.1094</v>
      </c>
      <c r="Z65" t="str">
        <f t="shared" si="5"/>
        <v/>
      </c>
      <c r="AA65">
        <f t="shared" si="6"/>
        <v>0.1094</v>
      </c>
      <c r="AF65">
        <f t="shared" si="7"/>
        <v>0.1094</v>
      </c>
    </row>
    <row r="66" spans="23:32" x14ac:dyDescent="0.3">
      <c r="W66">
        <v>0.1094</v>
      </c>
      <c r="Z66" t="str">
        <f t="shared" si="5"/>
        <v/>
      </c>
      <c r="AA66">
        <f t="shared" si="6"/>
        <v>0.1094</v>
      </c>
      <c r="AF66">
        <f t="shared" si="7"/>
        <v>0.1094</v>
      </c>
    </row>
    <row r="67" spans="23:32" x14ac:dyDescent="0.3">
      <c r="W67">
        <v>0.1096</v>
      </c>
      <c r="Z67" t="str">
        <f t="shared" si="5"/>
        <v/>
      </c>
      <c r="AA67">
        <f t="shared" si="6"/>
        <v>0.1096</v>
      </c>
      <c r="AF67">
        <f t="shared" si="7"/>
        <v>0.1096</v>
      </c>
    </row>
    <row r="68" spans="23:32" x14ac:dyDescent="0.3">
      <c r="W68">
        <v>0.1082</v>
      </c>
      <c r="Z68" t="str">
        <f t="shared" ref="Z68:Z131" si="9">IF(W68&gt;Y$7,"Выброс","")</f>
        <v/>
      </c>
      <c r="AA68">
        <f t="shared" ref="AA68:AA131" si="10">IF(Z68 = "",W68,"")</f>
        <v>0.1082</v>
      </c>
      <c r="AF68">
        <f t="shared" ref="AF68:AF131" si="11">IF(AA68 = "",0,AA68)</f>
        <v>0.1082</v>
      </c>
    </row>
    <row r="69" spans="23:32" x14ac:dyDescent="0.3">
      <c r="W69">
        <v>0.1082</v>
      </c>
      <c r="Z69" t="str">
        <f t="shared" si="9"/>
        <v/>
      </c>
      <c r="AA69">
        <f t="shared" si="10"/>
        <v>0.1082</v>
      </c>
      <c r="AF69">
        <f t="shared" si="11"/>
        <v>0.1082</v>
      </c>
    </row>
    <row r="70" spans="23:32" x14ac:dyDescent="0.3">
      <c r="W70">
        <v>0.10979999999999999</v>
      </c>
      <c r="Z70" t="str">
        <f t="shared" si="9"/>
        <v/>
      </c>
      <c r="AA70">
        <f t="shared" si="10"/>
        <v>0.10979999999999999</v>
      </c>
      <c r="AF70">
        <f t="shared" si="11"/>
        <v>0.10979999999999999</v>
      </c>
    </row>
    <row r="71" spans="23:32" x14ac:dyDescent="0.3">
      <c r="W71">
        <v>0.10639999999999999</v>
      </c>
      <c r="Z71" t="str">
        <f t="shared" si="9"/>
        <v/>
      </c>
      <c r="AA71">
        <f t="shared" si="10"/>
        <v>0.10639999999999999</v>
      </c>
      <c r="AF71">
        <f t="shared" si="11"/>
        <v>0.10639999999999999</v>
      </c>
    </row>
    <row r="72" spans="23:32" x14ac:dyDescent="0.3">
      <c r="W72">
        <v>0.108</v>
      </c>
      <c r="Z72" t="str">
        <f t="shared" si="9"/>
        <v/>
      </c>
      <c r="AA72">
        <f t="shared" si="10"/>
        <v>0.108</v>
      </c>
      <c r="AF72">
        <f t="shared" si="11"/>
        <v>0.108</v>
      </c>
    </row>
    <row r="73" spans="23:32" x14ac:dyDescent="0.3">
      <c r="W73">
        <v>0.106</v>
      </c>
      <c r="Z73" t="str">
        <f t="shared" si="9"/>
        <v/>
      </c>
      <c r="AA73">
        <f t="shared" si="10"/>
        <v>0.106</v>
      </c>
      <c r="AF73">
        <f t="shared" si="11"/>
        <v>0.106</v>
      </c>
    </row>
    <row r="74" spans="23:32" x14ac:dyDescent="0.3">
      <c r="W74">
        <v>0.10539999999999999</v>
      </c>
      <c r="Z74" t="str">
        <f t="shared" si="9"/>
        <v/>
      </c>
      <c r="AA74">
        <f t="shared" si="10"/>
        <v>0.10539999999999999</v>
      </c>
      <c r="AF74">
        <f t="shared" si="11"/>
        <v>0.10539999999999999</v>
      </c>
    </row>
    <row r="75" spans="23:32" x14ac:dyDescent="0.3">
      <c r="W75">
        <v>0.10979999999999999</v>
      </c>
      <c r="Z75" t="str">
        <f t="shared" si="9"/>
        <v/>
      </c>
      <c r="AA75">
        <f t="shared" si="10"/>
        <v>0.10979999999999999</v>
      </c>
      <c r="AF75">
        <f t="shared" si="11"/>
        <v>0.10979999999999999</v>
      </c>
    </row>
    <row r="76" spans="23:32" x14ac:dyDescent="0.3">
      <c r="W76">
        <v>0.1066</v>
      </c>
      <c r="Z76" t="str">
        <f t="shared" si="9"/>
        <v/>
      </c>
      <c r="AA76">
        <f t="shared" si="10"/>
        <v>0.1066</v>
      </c>
      <c r="AF76">
        <f t="shared" si="11"/>
        <v>0.1066</v>
      </c>
    </row>
    <row r="77" spans="23:32" x14ac:dyDescent="0.3">
      <c r="W77">
        <v>0.107</v>
      </c>
      <c r="Z77" t="str">
        <f t="shared" si="9"/>
        <v/>
      </c>
      <c r="AA77">
        <f t="shared" si="10"/>
        <v>0.107</v>
      </c>
      <c r="AF77">
        <f t="shared" si="11"/>
        <v>0.107</v>
      </c>
    </row>
    <row r="78" spans="23:32" x14ac:dyDescent="0.3">
      <c r="W78">
        <v>0.1072</v>
      </c>
      <c r="Z78" t="str">
        <f t="shared" si="9"/>
        <v/>
      </c>
      <c r="AA78">
        <f t="shared" si="10"/>
        <v>0.1072</v>
      </c>
      <c r="AF78">
        <f t="shared" si="11"/>
        <v>0.1072</v>
      </c>
    </row>
    <row r="79" spans="23:32" x14ac:dyDescent="0.3">
      <c r="W79">
        <v>0.1056</v>
      </c>
      <c r="Z79" t="str">
        <f t="shared" si="9"/>
        <v/>
      </c>
      <c r="AA79">
        <f t="shared" si="10"/>
        <v>0.1056</v>
      </c>
      <c r="AF79">
        <f t="shared" si="11"/>
        <v>0.1056</v>
      </c>
    </row>
    <row r="80" spans="23:32" x14ac:dyDescent="0.3">
      <c r="W80">
        <v>0.1062</v>
      </c>
      <c r="Z80" t="str">
        <f t="shared" si="9"/>
        <v/>
      </c>
      <c r="AA80">
        <f t="shared" si="10"/>
        <v>0.1062</v>
      </c>
      <c r="AF80">
        <f t="shared" si="11"/>
        <v>0.1062</v>
      </c>
    </row>
    <row r="81" spans="23:32" x14ac:dyDescent="0.3">
      <c r="W81">
        <v>0.1484</v>
      </c>
      <c r="Z81" t="str">
        <f t="shared" si="9"/>
        <v/>
      </c>
      <c r="AA81">
        <f t="shared" si="10"/>
        <v>0.1484</v>
      </c>
      <c r="AF81">
        <f t="shared" si="11"/>
        <v>0.1484</v>
      </c>
    </row>
    <row r="82" spans="23:32" x14ac:dyDescent="0.3">
      <c r="W82">
        <v>0.2074</v>
      </c>
      <c r="Z82" t="str">
        <f t="shared" si="9"/>
        <v>Выброс</v>
      </c>
      <c r="AA82" t="str">
        <f t="shared" si="10"/>
        <v/>
      </c>
      <c r="AF82">
        <f>AG3</f>
        <v>0.12201129907776019</v>
      </c>
    </row>
    <row r="83" spans="23:32" x14ac:dyDescent="0.3">
      <c r="W83">
        <v>0.19939999999999999</v>
      </c>
      <c r="Z83" t="str">
        <f t="shared" si="9"/>
        <v>Выброс</v>
      </c>
      <c r="AA83" t="str">
        <f t="shared" si="10"/>
        <v/>
      </c>
      <c r="AF83">
        <f>AG4</f>
        <v>0.13510075347333755</v>
      </c>
    </row>
    <row r="84" spans="23:32" x14ac:dyDescent="0.3">
      <c r="W84">
        <v>0.1888</v>
      </c>
      <c r="Z84" t="str">
        <f t="shared" si="9"/>
        <v>Выброс</v>
      </c>
      <c r="AA84" t="str">
        <f t="shared" si="10"/>
        <v/>
      </c>
      <c r="AF84">
        <f>AG5</f>
        <v>0.15054496723369609</v>
      </c>
    </row>
    <row r="85" spans="23:32" x14ac:dyDescent="0.3">
      <c r="W85">
        <v>0.18</v>
      </c>
      <c r="Z85" t="str">
        <f t="shared" si="9"/>
        <v>Выброс</v>
      </c>
      <c r="AA85" t="str">
        <f t="shared" si="10"/>
        <v/>
      </c>
      <c r="AF85">
        <f>AG6</f>
        <v>0.11821974708795194</v>
      </c>
    </row>
    <row r="86" spans="23:32" x14ac:dyDescent="0.3">
      <c r="W86">
        <v>0.1704</v>
      </c>
      <c r="Z86" t="str">
        <f t="shared" si="9"/>
        <v/>
      </c>
      <c r="AA86">
        <f t="shared" si="10"/>
        <v>0.1704</v>
      </c>
      <c r="AF86">
        <f t="shared" si="11"/>
        <v>0.1704</v>
      </c>
    </row>
    <row r="87" spans="23:32" x14ac:dyDescent="0.3">
      <c r="W87">
        <v>0.1726</v>
      </c>
      <c r="Z87" t="str">
        <f t="shared" si="9"/>
        <v/>
      </c>
      <c r="AA87">
        <f t="shared" si="10"/>
        <v>0.1726</v>
      </c>
      <c r="AF87">
        <f t="shared" si="11"/>
        <v>0.1726</v>
      </c>
    </row>
    <row r="88" spans="23:32" x14ac:dyDescent="0.3">
      <c r="W88">
        <v>0.17019999999999999</v>
      </c>
      <c r="Z88" t="str">
        <f t="shared" si="9"/>
        <v/>
      </c>
      <c r="AA88">
        <f t="shared" si="10"/>
        <v>0.17019999999999999</v>
      </c>
      <c r="AF88">
        <f t="shared" si="11"/>
        <v>0.17019999999999999</v>
      </c>
    </row>
    <row r="89" spans="23:32" x14ac:dyDescent="0.3">
      <c r="W89">
        <v>0.16400000000000001</v>
      </c>
      <c r="Z89" t="str">
        <f t="shared" si="9"/>
        <v/>
      </c>
      <c r="AA89">
        <f t="shared" si="10"/>
        <v>0.16400000000000001</v>
      </c>
      <c r="AF89">
        <f t="shared" si="11"/>
        <v>0.16400000000000001</v>
      </c>
    </row>
    <row r="90" spans="23:32" x14ac:dyDescent="0.3">
      <c r="W90">
        <v>0.1484</v>
      </c>
      <c r="Z90" t="str">
        <f t="shared" si="9"/>
        <v/>
      </c>
      <c r="AA90">
        <f t="shared" si="10"/>
        <v>0.1484</v>
      </c>
      <c r="AF90">
        <f t="shared" si="11"/>
        <v>0.1484</v>
      </c>
    </row>
    <row r="91" spans="23:32" x14ac:dyDescent="0.3">
      <c r="W91">
        <v>0.14499999999999999</v>
      </c>
      <c r="Z91" t="str">
        <f t="shared" si="9"/>
        <v/>
      </c>
      <c r="AA91">
        <f t="shared" si="10"/>
        <v>0.14499999999999999</v>
      </c>
      <c r="AF91">
        <f t="shared" si="11"/>
        <v>0.14499999999999999</v>
      </c>
    </row>
    <row r="92" spans="23:32" x14ac:dyDescent="0.3">
      <c r="W92">
        <v>0.13719999999999999</v>
      </c>
      <c r="Z92" t="str">
        <f t="shared" si="9"/>
        <v/>
      </c>
      <c r="AA92">
        <f t="shared" si="10"/>
        <v>0.13719999999999999</v>
      </c>
      <c r="AF92">
        <f t="shared" si="11"/>
        <v>0.13719999999999999</v>
      </c>
    </row>
    <row r="93" spans="23:32" x14ac:dyDescent="0.3">
      <c r="W93">
        <v>0.158</v>
      </c>
      <c r="Z93" t="str">
        <f t="shared" si="9"/>
        <v/>
      </c>
      <c r="AA93">
        <f t="shared" si="10"/>
        <v>0.158</v>
      </c>
      <c r="AF93">
        <f t="shared" si="11"/>
        <v>0.158</v>
      </c>
    </row>
    <row r="94" spans="23:32" x14ac:dyDescent="0.3">
      <c r="W94">
        <v>0.15340000000000001</v>
      </c>
      <c r="Z94" t="str">
        <f t="shared" si="9"/>
        <v/>
      </c>
      <c r="AA94">
        <f t="shared" si="10"/>
        <v>0.15340000000000001</v>
      </c>
      <c r="AF94">
        <f t="shared" si="11"/>
        <v>0.15340000000000001</v>
      </c>
    </row>
    <row r="95" spans="23:32" x14ac:dyDescent="0.3">
      <c r="W95">
        <v>0.15459999999999999</v>
      </c>
      <c r="Z95" t="str">
        <f t="shared" si="9"/>
        <v/>
      </c>
      <c r="AA95">
        <f t="shared" si="10"/>
        <v>0.15459999999999999</v>
      </c>
      <c r="AF95">
        <f t="shared" si="11"/>
        <v>0.15459999999999999</v>
      </c>
    </row>
    <row r="96" spans="23:32" x14ac:dyDescent="0.3">
      <c r="W96">
        <v>0.1532</v>
      </c>
      <c r="Z96" t="str">
        <f t="shared" si="9"/>
        <v/>
      </c>
      <c r="AA96">
        <f t="shared" si="10"/>
        <v>0.1532</v>
      </c>
      <c r="AF96">
        <f t="shared" si="11"/>
        <v>0.1532</v>
      </c>
    </row>
    <row r="97" spans="23:32" x14ac:dyDescent="0.3">
      <c r="W97">
        <v>0.14860000000000001</v>
      </c>
      <c r="Z97" t="str">
        <f t="shared" si="9"/>
        <v/>
      </c>
      <c r="AA97">
        <f t="shared" si="10"/>
        <v>0.14860000000000001</v>
      </c>
      <c r="AF97">
        <f t="shared" si="11"/>
        <v>0.14860000000000001</v>
      </c>
    </row>
    <row r="98" spans="23:32" x14ac:dyDescent="0.3">
      <c r="W98">
        <v>0.14779999999999999</v>
      </c>
      <c r="Z98" t="str">
        <f t="shared" si="9"/>
        <v/>
      </c>
      <c r="AA98">
        <f t="shared" si="10"/>
        <v>0.14779999999999999</v>
      </c>
      <c r="AF98">
        <f t="shared" si="11"/>
        <v>0.14779999999999999</v>
      </c>
    </row>
    <row r="99" spans="23:32" x14ac:dyDescent="0.3">
      <c r="W99">
        <v>0.14799999999999999</v>
      </c>
      <c r="Z99" t="str">
        <f t="shared" si="9"/>
        <v/>
      </c>
      <c r="AA99">
        <f t="shared" si="10"/>
        <v>0.14799999999999999</v>
      </c>
      <c r="AF99">
        <f t="shared" si="11"/>
        <v>0.14799999999999999</v>
      </c>
    </row>
    <row r="100" spans="23:32" x14ac:dyDescent="0.3">
      <c r="W100">
        <v>0.14760000000000001</v>
      </c>
      <c r="Z100" t="str">
        <f t="shared" si="9"/>
        <v/>
      </c>
      <c r="AA100">
        <f t="shared" si="10"/>
        <v>0.14760000000000001</v>
      </c>
      <c r="AF100">
        <f t="shared" si="11"/>
        <v>0.14760000000000001</v>
      </c>
    </row>
    <row r="101" spans="23:32" x14ac:dyDescent="0.3">
      <c r="W101">
        <v>0.14799999999999999</v>
      </c>
      <c r="Z101" t="str">
        <f t="shared" si="9"/>
        <v/>
      </c>
      <c r="AA101">
        <f t="shared" si="10"/>
        <v>0.14799999999999999</v>
      </c>
      <c r="AF101">
        <f t="shared" si="11"/>
        <v>0.14799999999999999</v>
      </c>
    </row>
    <row r="102" spans="23:32" x14ac:dyDescent="0.3">
      <c r="W102">
        <v>0.15440000000000001</v>
      </c>
      <c r="Z102" t="str">
        <f t="shared" si="9"/>
        <v/>
      </c>
      <c r="AA102">
        <f t="shared" si="10"/>
        <v>0.15440000000000001</v>
      </c>
      <c r="AF102">
        <f t="shared" si="11"/>
        <v>0.15440000000000001</v>
      </c>
    </row>
    <row r="103" spans="23:32" x14ac:dyDescent="0.3">
      <c r="W103">
        <v>0.14779999999999999</v>
      </c>
      <c r="Z103" t="str">
        <f t="shared" si="9"/>
        <v/>
      </c>
      <c r="AA103">
        <f t="shared" si="10"/>
        <v>0.14779999999999999</v>
      </c>
      <c r="AF103">
        <f t="shared" si="11"/>
        <v>0.14779999999999999</v>
      </c>
    </row>
    <row r="104" spans="23:32" x14ac:dyDescent="0.3">
      <c r="W104">
        <v>0.15060000000000001</v>
      </c>
      <c r="Z104" t="str">
        <f t="shared" si="9"/>
        <v/>
      </c>
      <c r="AA104">
        <f t="shared" si="10"/>
        <v>0.15060000000000001</v>
      </c>
      <c r="AF104">
        <f t="shared" si="11"/>
        <v>0.15060000000000001</v>
      </c>
    </row>
    <row r="105" spans="23:32" x14ac:dyDescent="0.3">
      <c r="W105">
        <v>0.14460000000000001</v>
      </c>
      <c r="Z105" t="str">
        <f t="shared" si="9"/>
        <v/>
      </c>
      <c r="AA105">
        <f t="shared" si="10"/>
        <v>0.14460000000000001</v>
      </c>
      <c r="AF105">
        <f t="shared" si="11"/>
        <v>0.14460000000000001</v>
      </c>
    </row>
    <row r="106" spans="23:32" x14ac:dyDescent="0.3">
      <c r="W106">
        <v>0.1424</v>
      </c>
      <c r="Z106" t="str">
        <f t="shared" si="9"/>
        <v/>
      </c>
      <c r="AA106">
        <f t="shared" si="10"/>
        <v>0.1424</v>
      </c>
      <c r="AF106">
        <f t="shared" si="11"/>
        <v>0.1424</v>
      </c>
    </row>
    <row r="107" spans="23:32" x14ac:dyDescent="0.3">
      <c r="W107">
        <v>0.13519999999999999</v>
      </c>
      <c r="Z107" t="str">
        <f t="shared" si="9"/>
        <v/>
      </c>
      <c r="AA107">
        <f t="shared" si="10"/>
        <v>0.13519999999999999</v>
      </c>
      <c r="AF107">
        <f t="shared" si="11"/>
        <v>0.13519999999999999</v>
      </c>
    </row>
    <row r="108" spans="23:32" x14ac:dyDescent="0.3">
      <c r="W108">
        <v>0.13639999999999999</v>
      </c>
      <c r="Z108" t="str">
        <f t="shared" si="9"/>
        <v/>
      </c>
      <c r="AA108">
        <f t="shared" si="10"/>
        <v>0.13639999999999999</v>
      </c>
      <c r="AF108">
        <f t="shared" si="11"/>
        <v>0.13639999999999999</v>
      </c>
    </row>
    <row r="109" spans="23:32" x14ac:dyDescent="0.3">
      <c r="W109">
        <v>0.13120000000000001</v>
      </c>
      <c r="Z109" t="str">
        <f t="shared" si="9"/>
        <v/>
      </c>
      <c r="AA109">
        <f t="shared" si="10"/>
        <v>0.13120000000000001</v>
      </c>
      <c r="AF109">
        <f t="shared" si="11"/>
        <v>0.13120000000000001</v>
      </c>
    </row>
    <row r="110" spans="23:32" x14ac:dyDescent="0.3">
      <c r="W110">
        <v>0.14119999999999999</v>
      </c>
      <c r="Z110" t="str">
        <f t="shared" si="9"/>
        <v/>
      </c>
      <c r="AA110">
        <f t="shared" si="10"/>
        <v>0.14119999999999999</v>
      </c>
      <c r="AF110">
        <f t="shared" si="11"/>
        <v>0.14119999999999999</v>
      </c>
    </row>
    <row r="111" spans="23:32" x14ac:dyDescent="0.3">
      <c r="W111">
        <v>0.13980000000000001</v>
      </c>
      <c r="Z111" t="str">
        <f t="shared" si="9"/>
        <v/>
      </c>
      <c r="AA111">
        <f t="shared" si="10"/>
        <v>0.13980000000000001</v>
      </c>
      <c r="AF111">
        <f t="shared" si="11"/>
        <v>0.13980000000000001</v>
      </c>
    </row>
    <row r="112" spans="23:32" x14ac:dyDescent="0.3">
      <c r="W112">
        <v>0.13919999999999999</v>
      </c>
      <c r="Z112" t="str">
        <f t="shared" si="9"/>
        <v/>
      </c>
      <c r="AA112">
        <f t="shared" si="10"/>
        <v>0.13919999999999999</v>
      </c>
      <c r="AF112">
        <f t="shared" si="11"/>
        <v>0.13919999999999999</v>
      </c>
    </row>
    <row r="113" spans="23:32" x14ac:dyDescent="0.3">
      <c r="W113">
        <v>0.14000000000000001</v>
      </c>
      <c r="Z113" t="str">
        <f t="shared" si="9"/>
        <v/>
      </c>
      <c r="AA113">
        <f t="shared" si="10"/>
        <v>0.14000000000000001</v>
      </c>
      <c r="AF113">
        <f t="shared" si="11"/>
        <v>0.14000000000000001</v>
      </c>
    </row>
    <row r="114" spans="23:32" x14ac:dyDescent="0.3">
      <c r="W114">
        <v>0.14000000000000001</v>
      </c>
      <c r="Z114" t="str">
        <f t="shared" si="9"/>
        <v/>
      </c>
      <c r="AA114">
        <f t="shared" si="10"/>
        <v>0.14000000000000001</v>
      </c>
      <c r="AF114">
        <f t="shared" si="11"/>
        <v>0.14000000000000001</v>
      </c>
    </row>
    <row r="115" spans="23:32" x14ac:dyDescent="0.3">
      <c r="W115">
        <v>0.1386</v>
      </c>
      <c r="Z115" t="str">
        <f t="shared" si="9"/>
        <v/>
      </c>
      <c r="AA115">
        <f t="shared" si="10"/>
        <v>0.1386</v>
      </c>
      <c r="AF115">
        <f t="shared" si="11"/>
        <v>0.1386</v>
      </c>
    </row>
    <row r="116" spans="23:32" x14ac:dyDescent="0.3">
      <c r="W116">
        <v>0.13900000000000001</v>
      </c>
      <c r="Z116" t="str">
        <f t="shared" si="9"/>
        <v/>
      </c>
      <c r="AA116">
        <f t="shared" si="10"/>
        <v>0.13900000000000001</v>
      </c>
      <c r="AF116">
        <f t="shared" si="11"/>
        <v>0.13900000000000001</v>
      </c>
    </row>
    <row r="117" spans="23:32" x14ac:dyDescent="0.3">
      <c r="W117">
        <v>0.13519999999999999</v>
      </c>
      <c r="Z117" t="str">
        <f t="shared" si="9"/>
        <v/>
      </c>
      <c r="AA117">
        <f t="shared" si="10"/>
        <v>0.13519999999999999</v>
      </c>
      <c r="AF117">
        <f t="shared" si="11"/>
        <v>0.13519999999999999</v>
      </c>
    </row>
    <row r="118" spans="23:32" x14ac:dyDescent="0.3">
      <c r="W118">
        <v>0.1356</v>
      </c>
      <c r="Z118" t="str">
        <f t="shared" si="9"/>
        <v/>
      </c>
      <c r="AA118">
        <f t="shared" si="10"/>
        <v>0.1356</v>
      </c>
      <c r="AF118">
        <f t="shared" si="11"/>
        <v>0.1356</v>
      </c>
    </row>
    <row r="119" spans="23:32" x14ac:dyDescent="0.3">
      <c r="W119">
        <v>0.13639999999999999</v>
      </c>
      <c r="Z119" t="str">
        <f t="shared" si="9"/>
        <v/>
      </c>
      <c r="AA119">
        <f t="shared" si="10"/>
        <v>0.13639999999999999</v>
      </c>
      <c r="AF119">
        <f t="shared" si="11"/>
        <v>0.13639999999999999</v>
      </c>
    </row>
    <row r="120" spans="23:32" x14ac:dyDescent="0.3">
      <c r="W120">
        <v>0.13739999999999999</v>
      </c>
      <c r="Z120" t="str">
        <f t="shared" si="9"/>
        <v/>
      </c>
      <c r="AA120">
        <f t="shared" si="10"/>
        <v>0.13739999999999999</v>
      </c>
      <c r="AF120">
        <f t="shared" si="11"/>
        <v>0.13739999999999999</v>
      </c>
    </row>
    <row r="121" spans="23:32" x14ac:dyDescent="0.3">
      <c r="W121">
        <v>0.13780000000000001</v>
      </c>
      <c r="Z121" t="str">
        <f t="shared" si="9"/>
        <v/>
      </c>
      <c r="AA121">
        <f t="shared" si="10"/>
        <v>0.13780000000000001</v>
      </c>
      <c r="AF121">
        <f t="shared" si="11"/>
        <v>0.13780000000000001</v>
      </c>
    </row>
    <row r="122" spans="23:32" x14ac:dyDescent="0.3">
      <c r="W122">
        <v>0.13700000000000001</v>
      </c>
      <c r="Z122" t="str">
        <f t="shared" si="9"/>
        <v/>
      </c>
      <c r="AA122">
        <f t="shared" si="10"/>
        <v>0.13700000000000001</v>
      </c>
      <c r="AF122">
        <f t="shared" si="11"/>
        <v>0.13700000000000001</v>
      </c>
    </row>
    <row r="123" spans="23:32" x14ac:dyDescent="0.3">
      <c r="W123">
        <v>0.19159999999999999</v>
      </c>
      <c r="Z123" t="str">
        <f t="shared" si="9"/>
        <v>Выброс</v>
      </c>
      <c r="AA123" t="str">
        <f t="shared" si="10"/>
        <v/>
      </c>
      <c r="AF123">
        <f>AG7</f>
        <v>0.12183137095824631</v>
      </c>
    </row>
    <row r="124" spans="23:32" x14ac:dyDescent="0.3">
      <c r="W124">
        <v>0.16819999999999999</v>
      </c>
      <c r="Z124" t="str">
        <f t="shared" si="9"/>
        <v/>
      </c>
      <c r="AA124">
        <f t="shared" si="10"/>
        <v>0.16819999999999999</v>
      </c>
      <c r="AF124">
        <f t="shared" si="11"/>
        <v>0.16819999999999999</v>
      </c>
    </row>
    <row r="125" spans="23:32" x14ac:dyDescent="0.3">
      <c r="W125">
        <v>0.1588</v>
      </c>
      <c r="Z125" t="str">
        <f t="shared" si="9"/>
        <v/>
      </c>
      <c r="AA125">
        <f t="shared" si="10"/>
        <v>0.1588</v>
      </c>
      <c r="AF125">
        <f t="shared" si="11"/>
        <v>0.1588</v>
      </c>
    </row>
    <row r="126" spans="23:32" x14ac:dyDescent="0.3">
      <c r="W126">
        <v>0.16020000000000001</v>
      </c>
      <c r="Z126" t="str">
        <f t="shared" si="9"/>
        <v/>
      </c>
      <c r="AA126">
        <f t="shared" si="10"/>
        <v>0.16020000000000001</v>
      </c>
      <c r="AF126">
        <f t="shared" si="11"/>
        <v>0.16020000000000001</v>
      </c>
    </row>
    <row r="127" spans="23:32" x14ac:dyDescent="0.3">
      <c r="W127">
        <v>0.16700000000000001</v>
      </c>
      <c r="Z127" t="str">
        <f t="shared" si="9"/>
        <v/>
      </c>
      <c r="AA127">
        <f t="shared" si="10"/>
        <v>0.16700000000000001</v>
      </c>
      <c r="AF127">
        <f t="shared" si="11"/>
        <v>0.16700000000000001</v>
      </c>
    </row>
    <row r="128" spans="23:32" x14ac:dyDescent="0.3">
      <c r="W128">
        <v>0.16139999999999999</v>
      </c>
      <c r="Z128" t="str">
        <f t="shared" si="9"/>
        <v/>
      </c>
      <c r="AA128">
        <f t="shared" si="10"/>
        <v>0.16139999999999999</v>
      </c>
      <c r="AF128">
        <f t="shared" si="11"/>
        <v>0.16139999999999999</v>
      </c>
    </row>
    <row r="129" spans="23:32" x14ac:dyDescent="0.3">
      <c r="W129">
        <v>0.16</v>
      </c>
      <c r="Z129" t="str">
        <f t="shared" si="9"/>
        <v/>
      </c>
      <c r="AA129">
        <f t="shared" si="10"/>
        <v>0.16</v>
      </c>
      <c r="AF129">
        <f t="shared" si="11"/>
        <v>0.16</v>
      </c>
    </row>
    <row r="130" spans="23:32" x14ac:dyDescent="0.3">
      <c r="W130">
        <v>0.15559999999999999</v>
      </c>
      <c r="Z130" t="str">
        <f t="shared" si="9"/>
        <v/>
      </c>
      <c r="AA130">
        <f t="shared" si="10"/>
        <v>0.15559999999999999</v>
      </c>
      <c r="AF130">
        <f t="shared" si="11"/>
        <v>0.15559999999999999</v>
      </c>
    </row>
    <row r="131" spans="23:32" x14ac:dyDescent="0.3">
      <c r="W131">
        <v>0.15459999999999999</v>
      </c>
      <c r="Z131" t="str">
        <f t="shared" si="9"/>
        <v/>
      </c>
      <c r="AA131">
        <f t="shared" si="10"/>
        <v>0.15459999999999999</v>
      </c>
      <c r="AF131">
        <f t="shared" si="11"/>
        <v>0.15459999999999999</v>
      </c>
    </row>
    <row r="132" spans="23:32" x14ac:dyDescent="0.3">
      <c r="W132">
        <v>0.1542</v>
      </c>
      <c r="Z132" t="str">
        <f t="shared" ref="Z132:Z195" si="12">IF(W132&gt;Y$7,"Выброс","")</f>
        <v/>
      </c>
      <c r="AA132">
        <f t="shared" ref="AA132:AA195" si="13">IF(Z132 = "",W132,"")</f>
        <v>0.1542</v>
      </c>
      <c r="AF132">
        <f t="shared" ref="AF132:AF195" si="14">IF(AA132 = "",0,AA132)</f>
        <v>0.1542</v>
      </c>
    </row>
    <row r="133" spans="23:32" x14ac:dyDescent="0.3">
      <c r="W133">
        <v>0.15260000000000001</v>
      </c>
      <c r="Z133" t="str">
        <f t="shared" si="12"/>
        <v/>
      </c>
      <c r="AA133">
        <f t="shared" si="13"/>
        <v>0.15260000000000001</v>
      </c>
      <c r="AF133">
        <f t="shared" si="14"/>
        <v>0.15260000000000001</v>
      </c>
    </row>
    <row r="134" spans="23:32" x14ac:dyDescent="0.3">
      <c r="W134">
        <v>0.151</v>
      </c>
      <c r="Z134" t="str">
        <f t="shared" si="12"/>
        <v/>
      </c>
      <c r="AA134">
        <f t="shared" si="13"/>
        <v>0.151</v>
      </c>
      <c r="AF134">
        <f t="shared" si="14"/>
        <v>0.151</v>
      </c>
    </row>
    <row r="135" spans="23:32" x14ac:dyDescent="0.3">
      <c r="W135">
        <v>0.15140000000000001</v>
      </c>
      <c r="Z135" t="str">
        <f t="shared" si="12"/>
        <v/>
      </c>
      <c r="AA135">
        <f t="shared" si="13"/>
        <v>0.15140000000000001</v>
      </c>
      <c r="AF135">
        <f t="shared" si="14"/>
        <v>0.15140000000000001</v>
      </c>
    </row>
    <row r="136" spans="23:32" x14ac:dyDescent="0.3">
      <c r="W136">
        <v>0.151</v>
      </c>
      <c r="Z136" t="str">
        <f t="shared" si="12"/>
        <v/>
      </c>
      <c r="AA136">
        <f t="shared" si="13"/>
        <v>0.151</v>
      </c>
      <c r="AF136">
        <f t="shared" si="14"/>
        <v>0.151</v>
      </c>
    </row>
    <row r="137" spans="23:32" x14ac:dyDescent="0.3">
      <c r="W137">
        <v>0.14680000000000001</v>
      </c>
      <c r="Z137" t="str">
        <f t="shared" si="12"/>
        <v/>
      </c>
      <c r="AA137">
        <f t="shared" si="13"/>
        <v>0.14680000000000001</v>
      </c>
      <c r="AF137">
        <f t="shared" si="14"/>
        <v>0.14680000000000001</v>
      </c>
    </row>
    <row r="138" spans="23:32" x14ac:dyDescent="0.3">
      <c r="W138">
        <v>0.14180000000000001</v>
      </c>
      <c r="Z138" t="str">
        <f t="shared" si="12"/>
        <v/>
      </c>
      <c r="AA138">
        <f t="shared" si="13"/>
        <v>0.14180000000000001</v>
      </c>
      <c r="AF138">
        <f t="shared" si="14"/>
        <v>0.14180000000000001</v>
      </c>
    </row>
    <row r="139" spans="23:32" x14ac:dyDescent="0.3">
      <c r="W139">
        <v>0.14480000000000001</v>
      </c>
      <c r="Z139" t="str">
        <f t="shared" si="12"/>
        <v/>
      </c>
      <c r="AA139">
        <f t="shared" si="13"/>
        <v>0.14480000000000001</v>
      </c>
      <c r="AF139">
        <f t="shared" si="14"/>
        <v>0.14480000000000001</v>
      </c>
    </row>
    <row r="140" spans="23:32" x14ac:dyDescent="0.3">
      <c r="W140">
        <v>0.14419999999999999</v>
      </c>
      <c r="Z140" t="str">
        <f t="shared" si="12"/>
        <v/>
      </c>
      <c r="AA140">
        <f t="shared" si="13"/>
        <v>0.14419999999999999</v>
      </c>
      <c r="AF140">
        <f t="shared" si="14"/>
        <v>0.14419999999999999</v>
      </c>
    </row>
    <row r="141" spans="23:32" x14ac:dyDescent="0.3">
      <c r="W141">
        <v>0.14419999999999999</v>
      </c>
      <c r="Z141" t="str">
        <f t="shared" si="12"/>
        <v/>
      </c>
      <c r="AA141">
        <f t="shared" si="13"/>
        <v>0.14419999999999999</v>
      </c>
      <c r="AF141">
        <f t="shared" si="14"/>
        <v>0.14419999999999999</v>
      </c>
    </row>
    <row r="142" spans="23:32" x14ac:dyDescent="0.3">
      <c r="W142">
        <v>0.14319999999999999</v>
      </c>
      <c r="Z142" t="str">
        <f t="shared" si="12"/>
        <v/>
      </c>
      <c r="AA142">
        <f t="shared" si="13"/>
        <v>0.14319999999999999</v>
      </c>
      <c r="AF142">
        <f t="shared" si="14"/>
        <v>0.14319999999999999</v>
      </c>
    </row>
    <row r="143" spans="23:32" x14ac:dyDescent="0.3">
      <c r="W143">
        <v>0.1434</v>
      </c>
      <c r="Z143" t="str">
        <f t="shared" si="12"/>
        <v/>
      </c>
      <c r="AA143">
        <f t="shared" si="13"/>
        <v>0.1434</v>
      </c>
      <c r="AF143">
        <f t="shared" si="14"/>
        <v>0.1434</v>
      </c>
    </row>
    <row r="144" spans="23:32" x14ac:dyDescent="0.3">
      <c r="W144">
        <v>0.1434</v>
      </c>
      <c r="Z144" t="str">
        <f t="shared" si="12"/>
        <v/>
      </c>
      <c r="AA144">
        <f t="shared" si="13"/>
        <v>0.1434</v>
      </c>
      <c r="AF144">
        <f t="shared" si="14"/>
        <v>0.1434</v>
      </c>
    </row>
    <row r="145" spans="23:32" x14ac:dyDescent="0.3">
      <c r="W145">
        <v>0.14219999999999999</v>
      </c>
      <c r="Z145" t="str">
        <f t="shared" si="12"/>
        <v/>
      </c>
      <c r="AA145">
        <f t="shared" si="13"/>
        <v>0.14219999999999999</v>
      </c>
      <c r="AF145">
        <f t="shared" si="14"/>
        <v>0.14219999999999999</v>
      </c>
    </row>
    <row r="146" spans="23:32" x14ac:dyDescent="0.3">
      <c r="W146">
        <v>0.14280000000000001</v>
      </c>
      <c r="Z146" t="str">
        <f t="shared" si="12"/>
        <v/>
      </c>
      <c r="AA146">
        <f t="shared" si="13"/>
        <v>0.14280000000000001</v>
      </c>
      <c r="AF146">
        <f t="shared" si="14"/>
        <v>0.14280000000000001</v>
      </c>
    </row>
    <row r="147" spans="23:32" x14ac:dyDescent="0.3">
      <c r="W147">
        <v>0.14219999999999999</v>
      </c>
      <c r="Z147" t="str">
        <f t="shared" si="12"/>
        <v/>
      </c>
      <c r="AA147">
        <f t="shared" si="13"/>
        <v>0.14219999999999999</v>
      </c>
      <c r="AF147">
        <f t="shared" si="14"/>
        <v>0.14219999999999999</v>
      </c>
    </row>
    <row r="148" spans="23:32" x14ac:dyDescent="0.3">
      <c r="W148">
        <v>0.14180000000000001</v>
      </c>
      <c r="Z148" t="str">
        <f t="shared" si="12"/>
        <v/>
      </c>
      <c r="AA148">
        <f t="shared" si="13"/>
        <v>0.14180000000000001</v>
      </c>
      <c r="AF148">
        <f t="shared" si="14"/>
        <v>0.14180000000000001</v>
      </c>
    </row>
    <row r="149" spans="23:32" x14ac:dyDescent="0.3">
      <c r="W149">
        <v>0.14119999999999999</v>
      </c>
      <c r="Z149" t="str">
        <f t="shared" si="12"/>
        <v/>
      </c>
      <c r="AA149">
        <f t="shared" si="13"/>
        <v>0.14119999999999999</v>
      </c>
      <c r="AF149">
        <f t="shared" si="14"/>
        <v>0.14119999999999999</v>
      </c>
    </row>
    <row r="150" spans="23:32" x14ac:dyDescent="0.3">
      <c r="W150">
        <v>0.13919999999999999</v>
      </c>
      <c r="Z150" t="str">
        <f t="shared" si="12"/>
        <v/>
      </c>
      <c r="AA150">
        <f t="shared" si="13"/>
        <v>0.13919999999999999</v>
      </c>
      <c r="AF150">
        <f t="shared" si="14"/>
        <v>0.13919999999999999</v>
      </c>
    </row>
    <row r="151" spans="23:32" x14ac:dyDescent="0.3">
      <c r="W151">
        <v>0.1366</v>
      </c>
      <c r="Z151" t="str">
        <f t="shared" si="12"/>
        <v/>
      </c>
      <c r="AA151">
        <f t="shared" si="13"/>
        <v>0.1366</v>
      </c>
      <c r="AF151">
        <f t="shared" si="14"/>
        <v>0.1366</v>
      </c>
    </row>
    <row r="152" spans="23:32" x14ac:dyDescent="0.3">
      <c r="W152">
        <v>0.1346</v>
      </c>
      <c r="Z152" t="str">
        <f t="shared" si="12"/>
        <v/>
      </c>
      <c r="AA152">
        <f t="shared" si="13"/>
        <v>0.1346</v>
      </c>
      <c r="AF152">
        <f t="shared" si="14"/>
        <v>0.1346</v>
      </c>
    </row>
    <row r="153" spans="23:32" x14ac:dyDescent="0.3">
      <c r="W153">
        <v>0.13400000000000001</v>
      </c>
      <c r="Z153" t="str">
        <f t="shared" si="12"/>
        <v/>
      </c>
      <c r="AA153">
        <f t="shared" si="13"/>
        <v>0.13400000000000001</v>
      </c>
      <c r="AF153">
        <f t="shared" si="14"/>
        <v>0.13400000000000001</v>
      </c>
    </row>
    <row r="154" spans="23:32" x14ac:dyDescent="0.3">
      <c r="W154">
        <v>0.13800000000000001</v>
      </c>
      <c r="Z154" t="str">
        <f t="shared" si="12"/>
        <v/>
      </c>
      <c r="AA154">
        <f t="shared" si="13"/>
        <v>0.13800000000000001</v>
      </c>
      <c r="AF154">
        <f t="shared" si="14"/>
        <v>0.13800000000000001</v>
      </c>
    </row>
    <row r="155" spans="23:32" x14ac:dyDescent="0.3">
      <c r="W155">
        <v>0.13059999999999999</v>
      </c>
      <c r="Z155" t="str">
        <f t="shared" si="12"/>
        <v/>
      </c>
      <c r="AA155">
        <f t="shared" si="13"/>
        <v>0.13059999999999999</v>
      </c>
      <c r="AF155">
        <f t="shared" si="14"/>
        <v>0.13059999999999999</v>
      </c>
    </row>
    <row r="156" spans="23:32" x14ac:dyDescent="0.3">
      <c r="W156">
        <v>0.13320000000000001</v>
      </c>
      <c r="Z156" t="str">
        <f t="shared" si="12"/>
        <v/>
      </c>
      <c r="AA156">
        <f t="shared" si="13"/>
        <v>0.13320000000000001</v>
      </c>
      <c r="AF156">
        <f t="shared" si="14"/>
        <v>0.13320000000000001</v>
      </c>
    </row>
    <row r="157" spans="23:32" x14ac:dyDescent="0.3">
      <c r="W157">
        <v>0.1328</v>
      </c>
      <c r="Z157" t="str">
        <f t="shared" si="12"/>
        <v/>
      </c>
      <c r="AA157">
        <f t="shared" si="13"/>
        <v>0.1328</v>
      </c>
      <c r="AF157">
        <f t="shared" si="14"/>
        <v>0.1328</v>
      </c>
    </row>
    <row r="158" spans="23:32" x14ac:dyDescent="0.3">
      <c r="W158">
        <v>0.13439999999999999</v>
      </c>
      <c r="Z158" t="str">
        <f t="shared" si="12"/>
        <v/>
      </c>
      <c r="AA158">
        <f t="shared" si="13"/>
        <v>0.13439999999999999</v>
      </c>
      <c r="AF158">
        <f t="shared" si="14"/>
        <v>0.13439999999999999</v>
      </c>
    </row>
    <row r="159" spans="23:32" x14ac:dyDescent="0.3">
      <c r="W159">
        <v>0.13780000000000001</v>
      </c>
      <c r="Z159" t="str">
        <f t="shared" si="12"/>
        <v/>
      </c>
      <c r="AA159">
        <f t="shared" si="13"/>
        <v>0.13780000000000001</v>
      </c>
      <c r="AF159">
        <f t="shared" si="14"/>
        <v>0.13780000000000001</v>
      </c>
    </row>
    <row r="160" spans="23:32" x14ac:dyDescent="0.3">
      <c r="W160">
        <v>0.13919999999999999</v>
      </c>
      <c r="Z160" t="str">
        <f t="shared" si="12"/>
        <v/>
      </c>
      <c r="AA160">
        <f t="shared" si="13"/>
        <v>0.13919999999999999</v>
      </c>
      <c r="AF160">
        <f t="shared" si="14"/>
        <v>0.13919999999999999</v>
      </c>
    </row>
    <row r="161" spans="23:32" x14ac:dyDescent="0.3">
      <c r="W161">
        <v>0.13789999999999999</v>
      </c>
      <c r="Z161" t="str">
        <f t="shared" si="12"/>
        <v/>
      </c>
      <c r="AA161">
        <f t="shared" si="13"/>
        <v>0.13789999999999999</v>
      </c>
      <c r="AF161">
        <f t="shared" si="14"/>
        <v>0.13789999999999999</v>
      </c>
    </row>
    <row r="162" spans="23:32" x14ac:dyDescent="0.3">
      <c r="W162">
        <v>0.14460000000000001</v>
      </c>
      <c r="Z162" t="str">
        <f t="shared" si="12"/>
        <v/>
      </c>
      <c r="AA162">
        <f t="shared" si="13"/>
        <v>0.14460000000000001</v>
      </c>
      <c r="AF162">
        <f t="shared" si="14"/>
        <v>0.14460000000000001</v>
      </c>
    </row>
    <row r="163" spans="23:32" x14ac:dyDescent="0.3">
      <c r="W163">
        <v>0.14269999999999999</v>
      </c>
      <c r="Z163" t="str">
        <f t="shared" si="12"/>
        <v/>
      </c>
      <c r="AA163">
        <f t="shared" si="13"/>
        <v>0.14269999999999999</v>
      </c>
      <c r="AF163">
        <f t="shared" si="14"/>
        <v>0.14269999999999999</v>
      </c>
    </row>
    <row r="164" spans="23:32" x14ac:dyDescent="0.3">
      <c r="W164">
        <v>0.14269999999999999</v>
      </c>
      <c r="Z164" t="str">
        <f t="shared" si="12"/>
        <v/>
      </c>
      <c r="AA164">
        <f t="shared" si="13"/>
        <v>0.14269999999999999</v>
      </c>
      <c r="AF164">
        <f t="shared" si="14"/>
        <v>0.14269999999999999</v>
      </c>
    </row>
    <row r="165" spans="23:32" x14ac:dyDescent="0.3">
      <c r="W165">
        <v>0.13800000000000001</v>
      </c>
      <c r="Z165" t="str">
        <f t="shared" si="12"/>
        <v/>
      </c>
      <c r="AA165">
        <f t="shared" si="13"/>
        <v>0.13800000000000001</v>
      </c>
      <c r="AF165">
        <f t="shared" si="14"/>
        <v>0.13800000000000001</v>
      </c>
    </row>
    <row r="166" spans="23:32" x14ac:dyDescent="0.3">
      <c r="W166">
        <v>0.13830000000000001</v>
      </c>
      <c r="Z166" t="str">
        <f t="shared" si="12"/>
        <v/>
      </c>
      <c r="AA166">
        <f t="shared" si="13"/>
        <v>0.13830000000000001</v>
      </c>
      <c r="AF166">
        <f t="shared" si="14"/>
        <v>0.13830000000000001</v>
      </c>
    </row>
    <row r="167" spans="23:32" x14ac:dyDescent="0.3">
      <c r="W167">
        <v>0.1431</v>
      </c>
      <c r="Z167" t="str">
        <f t="shared" si="12"/>
        <v/>
      </c>
      <c r="AA167">
        <f t="shared" si="13"/>
        <v>0.1431</v>
      </c>
      <c r="AF167">
        <f t="shared" si="14"/>
        <v>0.1431</v>
      </c>
    </row>
    <row r="168" spans="23:32" x14ac:dyDescent="0.3">
      <c r="W168">
        <v>0.13639999999999999</v>
      </c>
      <c r="Z168" t="str">
        <f t="shared" si="12"/>
        <v/>
      </c>
      <c r="AA168">
        <f t="shared" si="13"/>
        <v>0.13639999999999999</v>
      </c>
      <c r="AF168">
        <f t="shared" si="14"/>
        <v>0.13639999999999999</v>
      </c>
    </row>
    <row r="169" spans="23:32" x14ac:dyDescent="0.3">
      <c r="W169">
        <v>0.1351</v>
      </c>
      <c r="Z169" t="str">
        <f t="shared" si="12"/>
        <v/>
      </c>
      <c r="AA169">
        <f t="shared" si="13"/>
        <v>0.1351</v>
      </c>
      <c r="AF169">
        <f t="shared" si="14"/>
        <v>0.1351</v>
      </c>
    </row>
    <row r="170" spans="23:32" x14ac:dyDescent="0.3">
      <c r="W170">
        <v>0.13320000000000001</v>
      </c>
      <c r="Z170" t="str">
        <f t="shared" si="12"/>
        <v/>
      </c>
      <c r="AA170">
        <f t="shared" si="13"/>
        <v>0.13320000000000001</v>
      </c>
      <c r="AF170">
        <f t="shared" si="14"/>
        <v>0.13320000000000001</v>
      </c>
    </row>
    <row r="171" spans="23:32" x14ac:dyDescent="0.3">
      <c r="W171">
        <v>0.13450000000000001</v>
      </c>
      <c r="Z171" t="str">
        <f t="shared" si="12"/>
        <v/>
      </c>
      <c r="AA171">
        <f t="shared" si="13"/>
        <v>0.13450000000000001</v>
      </c>
      <c r="AF171">
        <f t="shared" si="14"/>
        <v>0.13450000000000001</v>
      </c>
    </row>
    <row r="172" spans="23:32" x14ac:dyDescent="0.3">
      <c r="W172">
        <v>0.1368</v>
      </c>
      <c r="Z172" t="str">
        <f t="shared" si="12"/>
        <v/>
      </c>
      <c r="AA172">
        <f t="shared" si="13"/>
        <v>0.1368</v>
      </c>
      <c r="AF172">
        <f t="shared" si="14"/>
        <v>0.1368</v>
      </c>
    </row>
    <row r="173" spans="23:32" x14ac:dyDescent="0.3">
      <c r="W173">
        <v>0.13400000000000001</v>
      </c>
      <c r="Z173" t="str">
        <f t="shared" si="12"/>
        <v/>
      </c>
      <c r="AA173">
        <f t="shared" si="13"/>
        <v>0.13400000000000001</v>
      </c>
      <c r="AF173">
        <f t="shared" si="14"/>
        <v>0.13400000000000001</v>
      </c>
    </row>
    <row r="174" spans="23:32" x14ac:dyDescent="0.3">
      <c r="W174">
        <v>0.13300000000000001</v>
      </c>
      <c r="Z174" t="str">
        <f t="shared" si="12"/>
        <v/>
      </c>
      <c r="AA174">
        <f t="shared" si="13"/>
        <v>0.13300000000000001</v>
      </c>
      <c r="AF174">
        <f t="shared" si="14"/>
        <v>0.13300000000000001</v>
      </c>
    </row>
    <row r="175" spans="23:32" x14ac:dyDescent="0.3">
      <c r="W175">
        <v>0.13250000000000001</v>
      </c>
      <c r="Z175" t="str">
        <f t="shared" si="12"/>
        <v/>
      </c>
      <c r="AA175">
        <f t="shared" si="13"/>
        <v>0.13250000000000001</v>
      </c>
      <c r="AF175">
        <f t="shared" si="14"/>
        <v>0.13250000000000001</v>
      </c>
    </row>
    <row r="176" spans="23:32" x14ac:dyDescent="0.3">
      <c r="W176">
        <v>0.13170000000000001</v>
      </c>
      <c r="Z176" t="str">
        <f t="shared" si="12"/>
        <v/>
      </c>
      <c r="AA176">
        <f t="shared" si="13"/>
        <v>0.13170000000000001</v>
      </c>
      <c r="AF176">
        <f t="shared" si="14"/>
        <v>0.13170000000000001</v>
      </c>
    </row>
    <row r="177" spans="23:32" x14ac:dyDescent="0.3">
      <c r="W177">
        <v>0.1333</v>
      </c>
      <c r="Z177" t="str">
        <f t="shared" si="12"/>
        <v/>
      </c>
      <c r="AA177">
        <f t="shared" si="13"/>
        <v>0.1333</v>
      </c>
      <c r="AF177">
        <f t="shared" si="14"/>
        <v>0.1333</v>
      </c>
    </row>
    <row r="178" spans="23:32" x14ac:dyDescent="0.3">
      <c r="W178">
        <v>0.13739999999999999</v>
      </c>
      <c r="Z178" t="str">
        <f t="shared" si="12"/>
        <v/>
      </c>
      <c r="AA178">
        <f t="shared" si="13"/>
        <v>0.13739999999999999</v>
      </c>
      <c r="AF178">
        <f t="shared" si="14"/>
        <v>0.13739999999999999</v>
      </c>
    </row>
    <row r="179" spans="23:32" x14ac:dyDescent="0.3">
      <c r="W179">
        <v>0.13650000000000001</v>
      </c>
      <c r="Z179" t="str">
        <f t="shared" si="12"/>
        <v/>
      </c>
      <c r="AA179">
        <f t="shared" si="13"/>
        <v>0.13650000000000001</v>
      </c>
      <c r="AF179">
        <f t="shared" si="14"/>
        <v>0.13650000000000001</v>
      </c>
    </row>
    <row r="180" spans="23:32" x14ac:dyDescent="0.3">
      <c r="W180">
        <v>0.13689999999999999</v>
      </c>
      <c r="Z180" t="str">
        <f t="shared" si="12"/>
        <v/>
      </c>
      <c r="AA180">
        <f t="shared" si="13"/>
        <v>0.13689999999999999</v>
      </c>
      <c r="AF180">
        <f t="shared" si="14"/>
        <v>0.13689999999999999</v>
      </c>
    </row>
    <row r="181" spans="23:32" x14ac:dyDescent="0.3">
      <c r="W181">
        <v>0.13700000000000001</v>
      </c>
      <c r="Z181" t="str">
        <f t="shared" si="12"/>
        <v/>
      </c>
      <c r="AA181">
        <f t="shared" si="13"/>
        <v>0.13700000000000001</v>
      </c>
      <c r="AF181">
        <f t="shared" si="14"/>
        <v>0.13700000000000001</v>
      </c>
    </row>
    <row r="182" spans="23:32" x14ac:dyDescent="0.3">
      <c r="W182">
        <v>0.1371</v>
      </c>
      <c r="Z182" t="str">
        <f t="shared" si="12"/>
        <v/>
      </c>
      <c r="AA182">
        <f t="shared" si="13"/>
        <v>0.1371</v>
      </c>
      <c r="AF182">
        <f t="shared" si="14"/>
        <v>0.1371</v>
      </c>
    </row>
    <row r="183" spans="23:32" x14ac:dyDescent="0.3">
      <c r="W183">
        <v>0.14130000000000001</v>
      </c>
      <c r="Z183" t="str">
        <f t="shared" si="12"/>
        <v/>
      </c>
      <c r="AA183">
        <f t="shared" si="13"/>
        <v>0.14130000000000001</v>
      </c>
      <c r="AF183">
        <f t="shared" si="14"/>
        <v>0.14130000000000001</v>
      </c>
    </row>
    <row r="184" spans="23:32" x14ac:dyDescent="0.3">
      <c r="W184">
        <v>0.1389</v>
      </c>
      <c r="Z184" t="str">
        <f t="shared" si="12"/>
        <v/>
      </c>
      <c r="AA184">
        <f t="shared" si="13"/>
        <v>0.1389</v>
      </c>
      <c r="AF184">
        <f t="shared" si="14"/>
        <v>0.1389</v>
      </c>
    </row>
    <row r="185" spans="23:32" x14ac:dyDescent="0.3">
      <c r="W185">
        <v>0.13719999999999999</v>
      </c>
      <c r="Z185" t="str">
        <f t="shared" si="12"/>
        <v/>
      </c>
      <c r="AA185">
        <f t="shared" si="13"/>
        <v>0.13719999999999999</v>
      </c>
      <c r="AF185">
        <f t="shared" si="14"/>
        <v>0.13719999999999999</v>
      </c>
    </row>
    <row r="186" spans="23:32" x14ac:dyDescent="0.3">
      <c r="W186">
        <v>0.13400000000000001</v>
      </c>
      <c r="Z186" t="str">
        <f t="shared" si="12"/>
        <v/>
      </c>
      <c r="AA186">
        <f t="shared" si="13"/>
        <v>0.13400000000000001</v>
      </c>
      <c r="AF186">
        <f t="shared" si="14"/>
        <v>0.13400000000000001</v>
      </c>
    </row>
    <row r="187" spans="23:32" x14ac:dyDescent="0.3">
      <c r="W187">
        <v>0.1321</v>
      </c>
      <c r="Z187" t="str">
        <f t="shared" si="12"/>
        <v/>
      </c>
      <c r="AA187">
        <f t="shared" si="13"/>
        <v>0.1321</v>
      </c>
      <c r="AF187">
        <f t="shared" si="14"/>
        <v>0.1321</v>
      </c>
    </row>
    <row r="188" spans="23:32" x14ac:dyDescent="0.3">
      <c r="W188">
        <v>0.1318</v>
      </c>
      <c r="Z188" t="str">
        <f t="shared" si="12"/>
        <v/>
      </c>
      <c r="AA188">
        <f t="shared" si="13"/>
        <v>0.1318</v>
      </c>
      <c r="AF188">
        <f t="shared" si="14"/>
        <v>0.1318</v>
      </c>
    </row>
    <row r="189" spans="23:32" x14ac:dyDescent="0.3">
      <c r="W189">
        <v>0.13239999999999999</v>
      </c>
      <c r="Z189" t="str">
        <f t="shared" si="12"/>
        <v/>
      </c>
      <c r="AA189">
        <f t="shared" si="13"/>
        <v>0.13239999999999999</v>
      </c>
      <c r="AF189">
        <f t="shared" si="14"/>
        <v>0.13239999999999999</v>
      </c>
    </row>
    <row r="190" spans="23:32" x14ac:dyDescent="0.3">
      <c r="W190">
        <v>0.13</v>
      </c>
      <c r="Z190" t="str">
        <f t="shared" si="12"/>
        <v/>
      </c>
      <c r="AA190">
        <f t="shared" si="13"/>
        <v>0.13</v>
      </c>
      <c r="AF190">
        <f t="shared" si="14"/>
        <v>0.13</v>
      </c>
    </row>
    <row r="191" spans="23:32" x14ac:dyDescent="0.3">
      <c r="W191">
        <v>0.1195</v>
      </c>
      <c r="Z191" t="str">
        <f t="shared" si="12"/>
        <v/>
      </c>
      <c r="AA191">
        <f t="shared" si="13"/>
        <v>0.1195</v>
      </c>
      <c r="AF191">
        <f t="shared" si="14"/>
        <v>0.1195</v>
      </c>
    </row>
    <row r="192" spans="23:32" x14ac:dyDescent="0.3">
      <c r="W192">
        <v>0.1101</v>
      </c>
      <c r="Z192" t="str">
        <f t="shared" si="12"/>
        <v/>
      </c>
      <c r="AA192">
        <f t="shared" si="13"/>
        <v>0.1101</v>
      </c>
      <c r="AF192">
        <f t="shared" si="14"/>
        <v>0.1101</v>
      </c>
    </row>
    <row r="193" spans="23:32" x14ac:dyDescent="0.3">
      <c r="W193">
        <v>0.1232</v>
      </c>
      <c r="Z193" t="str">
        <f t="shared" si="12"/>
        <v/>
      </c>
      <c r="AA193">
        <f t="shared" si="13"/>
        <v>0.1232</v>
      </c>
      <c r="AF193">
        <f t="shared" si="14"/>
        <v>0.1232</v>
      </c>
    </row>
    <row r="194" spans="23:32" x14ac:dyDescent="0.3">
      <c r="W194">
        <v>0.126</v>
      </c>
      <c r="Z194" t="str">
        <f t="shared" si="12"/>
        <v/>
      </c>
      <c r="AA194">
        <f t="shared" si="13"/>
        <v>0.126</v>
      </c>
      <c r="AF194">
        <f t="shared" si="14"/>
        <v>0.126</v>
      </c>
    </row>
    <row r="195" spans="23:32" x14ac:dyDescent="0.3">
      <c r="W195">
        <v>0.1164</v>
      </c>
      <c r="Z195" t="str">
        <f t="shared" si="12"/>
        <v/>
      </c>
      <c r="AA195">
        <f t="shared" si="13"/>
        <v>0.1164</v>
      </c>
      <c r="AF195">
        <f t="shared" si="14"/>
        <v>0.1164</v>
      </c>
    </row>
    <row r="196" spans="23:32" x14ac:dyDescent="0.3">
      <c r="W196">
        <v>0.11600000000000001</v>
      </c>
      <c r="Z196" t="str">
        <f t="shared" ref="Z196:Z256" si="15">IF(W196&gt;Y$7,"Выброс","")</f>
        <v/>
      </c>
      <c r="AA196">
        <f t="shared" ref="AA196:AA256" si="16">IF(Z196 = "",W196,"")</f>
        <v>0.11600000000000001</v>
      </c>
      <c r="AF196">
        <f t="shared" ref="AF196:AF256" si="17">IF(AA196 = "",0,AA196)</f>
        <v>0.11600000000000001</v>
      </c>
    </row>
    <row r="197" spans="23:32" x14ac:dyDescent="0.3">
      <c r="W197">
        <v>0.1237</v>
      </c>
      <c r="Z197" t="str">
        <f t="shared" si="15"/>
        <v/>
      </c>
      <c r="AA197">
        <f t="shared" si="16"/>
        <v>0.1237</v>
      </c>
      <c r="AF197">
        <f t="shared" si="17"/>
        <v>0.1237</v>
      </c>
    </row>
    <row r="198" spans="23:32" x14ac:dyDescent="0.3">
      <c r="W198">
        <v>0.1229</v>
      </c>
      <c r="Z198" t="str">
        <f t="shared" si="15"/>
        <v/>
      </c>
      <c r="AA198">
        <f t="shared" si="16"/>
        <v>0.1229</v>
      </c>
      <c r="AF198">
        <f t="shared" si="17"/>
        <v>0.1229</v>
      </c>
    </row>
    <row r="199" spans="23:32" x14ac:dyDescent="0.3">
      <c r="W199">
        <v>0.1201</v>
      </c>
      <c r="Z199" t="str">
        <f t="shared" si="15"/>
        <v/>
      </c>
      <c r="AA199">
        <f t="shared" si="16"/>
        <v>0.1201</v>
      </c>
      <c r="AF199">
        <f t="shared" si="17"/>
        <v>0.1201</v>
      </c>
    </row>
    <row r="200" spans="23:32" x14ac:dyDescent="0.3">
      <c r="W200">
        <v>0.1221</v>
      </c>
      <c r="Z200" t="str">
        <f t="shared" si="15"/>
        <v/>
      </c>
      <c r="AA200">
        <f t="shared" si="16"/>
        <v>0.1221</v>
      </c>
      <c r="AF200">
        <f t="shared" si="17"/>
        <v>0.1221</v>
      </c>
    </row>
    <row r="201" spans="23:32" x14ac:dyDescent="0.3">
      <c r="W201">
        <v>0.12180000000000001</v>
      </c>
      <c r="Z201" t="str">
        <f t="shared" si="15"/>
        <v/>
      </c>
      <c r="AA201">
        <f t="shared" si="16"/>
        <v>0.12180000000000001</v>
      </c>
      <c r="AF201">
        <f t="shared" si="17"/>
        <v>0.12180000000000001</v>
      </c>
    </row>
    <row r="202" spans="23:32" x14ac:dyDescent="0.3">
      <c r="W202">
        <v>0.12479999999999999</v>
      </c>
      <c r="Z202" t="str">
        <f t="shared" si="15"/>
        <v/>
      </c>
      <c r="AA202">
        <f t="shared" si="16"/>
        <v>0.12479999999999999</v>
      </c>
      <c r="AF202">
        <f t="shared" si="17"/>
        <v>0.12479999999999999</v>
      </c>
    </row>
    <row r="203" spans="23:32" x14ac:dyDescent="0.3">
      <c r="W203">
        <v>0.1208</v>
      </c>
      <c r="Z203" t="str">
        <f t="shared" si="15"/>
        <v/>
      </c>
      <c r="AA203">
        <f t="shared" si="16"/>
        <v>0.1208</v>
      </c>
      <c r="AF203">
        <f t="shared" si="17"/>
        <v>0.1208</v>
      </c>
    </row>
    <row r="204" spans="23:32" x14ac:dyDescent="0.3">
      <c r="W204">
        <v>0.125</v>
      </c>
      <c r="Z204" t="str">
        <f t="shared" si="15"/>
        <v/>
      </c>
      <c r="AA204">
        <f t="shared" si="16"/>
        <v>0.125</v>
      </c>
      <c r="AF204">
        <f t="shared" si="17"/>
        <v>0.125</v>
      </c>
    </row>
    <row r="205" spans="23:32" x14ac:dyDescent="0.3">
      <c r="W205">
        <v>0.1234</v>
      </c>
      <c r="Z205" t="str">
        <f t="shared" si="15"/>
        <v/>
      </c>
      <c r="AA205">
        <f t="shared" si="16"/>
        <v>0.1234</v>
      </c>
      <c r="AF205">
        <f t="shared" si="17"/>
        <v>0.1234</v>
      </c>
    </row>
    <row r="206" spans="23:32" x14ac:dyDescent="0.3">
      <c r="W206">
        <v>0.12130000000000001</v>
      </c>
      <c r="Z206" t="str">
        <f t="shared" si="15"/>
        <v/>
      </c>
      <c r="AA206">
        <f t="shared" si="16"/>
        <v>0.12130000000000001</v>
      </c>
      <c r="AF206">
        <f t="shared" si="17"/>
        <v>0.12130000000000001</v>
      </c>
    </row>
    <row r="207" spans="23:32" x14ac:dyDescent="0.3">
      <c r="W207">
        <v>0.12</v>
      </c>
      <c r="Z207" t="str">
        <f t="shared" si="15"/>
        <v/>
      </c>
      <c r="AA207">
        <f t="shared" si="16"/>
        <v>0.12</v>
      </c>
      <c r="AF207">
        <f t="shared" si="17"/>
        <v>0.12</v>
      </c>
    </row>
    <row r="208" spans="23:32" x14ac:dyDescent="0.3">
      <c r="W208">
        <v>0.1163</v>
      </c>
      <c r="Z208" t="str">
        <f t="shared" si="15"/>
        <v/>
      </c>
      <c r="AA208">
        <f t="shared" si="16"/>
        <v>0.1163</v>
      </c>
      <c r="AF208">
        <f t="shared" si="17"/>
        <v>0.1163</v>
      </c>
    </row>
    <row r="209" spans="23:32" x14ac:dyDescent="0.3">
      <c r="W209">
        <v>0.11600000000000001</v>
      </c>
      <c r="Z209" t="str">
        <f t="shared" si="15"/>
        <v/>
      </c>
      <c r="AA209">
        <f t="shared" si="16"/>
        <v>0.11600000000000001</v>
      </c>
      <c r="AF209">
        <f t="shared" si="17"/>
        <v>0.11600000000000001</v>
      </c>
    </row>
    <row r="210" spans="23:32" x14ac:dyDescent="0.3">
      <c r="W210">
        <v>0.1142</v>
      </c>
      <c r="Z210" t="str">
        <f t="shared" si="15"/>
        <v/>
      </c>
      <c r="AA210">
        <f t="shared" si="16"/>
        <v>0.1142</v>
      </c>
      <c r="AF210">
        <f t="shared" si="17"/>
        <v>0.1142</v>
      </c>
    </row>
    <row r="211" spans="23:32" x14ac:dyDescent="0.3">
      <c r="W211">
        <v>0.1163</v>
      </c>
      <c r="Z211" t="str">
        <f t="shared" si="15"/>
        <v/>
      </c>
      <c r="AA211">
        <f t="shared" si="16"/>
        <v>0.1163</v>
      </c>
      <c r="AF211">
        <f t="shared" si="17"/>
        <v>0.1163</v>
      </c>
    </row>
    <row r="212" spans="23:32" x14ac:dyDescent="0.3">
      <c r="W212">
        <v>0.1111</v>
      </c>
      <c r="Z212" t="str">
        <f t="shared" si="15"/>
        <v/>
      </c>
      <c r="AA212">
        <f t="shared" si="16"/>
        <v>0.1111</v>
      </c>
      <c r="AF212">
        <f t="shared" si="17"/>
        <v>0.1111</v>
      </c>
    </row>
    <row r="213" spans="23:32" x14ac:dyDescent="0.3">
      <c r="W213">
        <v>0.125</v>
      </c>
      <c r="Z213" t="str">
        <f t="shared" si="15"/>
        <v/>
      </c>
      <c r="AA213">
        <f t="shared" si="16"/>
        <v>0.125</v>
      </c>
      <c r="AF213">
        <f t="shared" si="17"/>
        <v>0.125</v>
      </c>
    </row>
    <row r="214" spans="23:32" x14ac:dyDescent="0.3">
      <c r="W214">
        <v>0.1188</v>
      </c>
      <c r="Z214" t="str">
        <f t="shared" si="15"/>
        <v/>
      </c>
      <c r="AA214">
        <f t="shared" si="16"/>
        <v>0.1188</v>
      </c>
      <c r="AF214">
        <f t="shared" si="17"/>
        <v>0.1188</v>
      </c>
    </row>
    <row r="215" spans="23:32" x14ac:dyDescent="0.3">
      <c r="W215">
        <v>0.1186</v>
      </c>
      <c r="Z215" t="str">
        <f t="shared" si="15"/>
        <v/>
      </c>
      <c r="AA215">
        <f t="shared" si="16"/>
        <v>0.1186</v>
      </c>
      <c r="AF215">
        <f t="shared" si="17"/>
        <v>0.1186</v>
      </c>
    </row>
    <row r="216" spans="23:32" x14ac:dyDescent="0.3">
      <c r="W216">
        <v>0.1174</v>
      </c>
      <c r="Z216" t="str">
        <f t="shared" si="15"/>
        <v/>
      </c>
      <c r="AA216">
        <f t="shared" si="16"/>
        <v>0.1174</v>
      </c>
      <c r="AF216">
        <f t="shared" si="17"/>
        <v>0.1174</v>
      </c>
    </row>
    <row r="217" spans="23:32" x14ac:dyDescent="0.3">
      <c r="W217">
        <v>0.1183</v>
      </c>
      <c r="Z217" t="str">
        <f t="shared" si="15"/>
        <v/>
      </c>
      <c r="AA217">
        <f t="shared" si="16"/>
        <v>0.1183</v>
      </c>
      <c r="AF217">
        <f t="shared" si="17"/>
        <v>0.1183</v>
      </c>
    </row>
    <row r="218" spans="23:32" x14ac:dyDescent="0.3">
      <c r="W218">
        <v>0.1187</v>
      </c>
      <c r="Z218" t="str">
        <f t="shared" si="15"/>
        <v/>
      </c>
      <c r="AA218">
        <f t="shared" si="16"/>
        <v>0.1187</v>
      </c>
      <c r="AF218">
        <f t="shared" si="17"/>
        <v>0.1187</v>
      </c>
    </row>
    <row r="219" spans="23:32" x14ac:dyDescent="0.3">
      <c r="W219">
        <v>0.1164</v>
      </c>
      <c r="Z219" t="str">
        <f t="shared" si="15"/>
        <v/>
      </c>
      <c r="AA219">
        <f t="shared" si="16"/>
        <v>0.1164</v>
      </c>
      <c r="AF219">
        <f t="shared" si="17"/>
        <v>0.1164</v>
      </c>
    </row>
    <row r="220" spans="23:32" x14ac:dyDescent="0.3">
      <c r="W220">
        <v>0.13780000000000001</v>
      </c>
      <c r="Z220" t="str">
        <f t="shared" si="15"/>
        <v/>
      </c>
      <c r="AA220">
        <f t="shared" si="16"/>
        <v>0.13780000000000001</v>
      </c>
      <c r="AF220">
        <f t="shared" si="17"/>
        <v>0.13780000000000001</v>
      </c>
    </row>
    <row r="221" spans="23:32" x14ac:dyDescent="0.3">
      <c r="W221">
        <v>0.13089999999999999</v>
      </c>
      <c r="Z221" t="str">
        <f t="shared" si="15"/>
        <v/>
      </c>
      <c r="AA221">
        <f t="shared" si="16"/>
        <v>0.13089999999999999</v>
      </c>
      <c r="AF221">
        <f t="shared" si="17"/>
        <v>0.13089999999999999</v>
      </c>
    </row>
    <row r="222" spans="23:32" x14ac:dyDescent="0.3">
      <c r="W222">
        <v>0.1237</v>
      </c>
      <c r="Z222" t="str">
        <f t="shared" si="15"/>
        <v/>
      </c>
      <c r="AA222">
        <f t="shared" si="16"/>
        <v>0.1237</v>
      </c>
      <c r="AF222">
        <f t="shared" si="17"/>
        <v>0.1237</v>
      </c>
    </row>
    <row r="223" spans="23:32" x14ac:dyDescent="0.3">
      <c r="W223">
        <v>0.12959999999999999</v>
      </c>
      <c r="Z223" t="str">
        <f t="shared" si="15"/>
        <v/>
      </c>
      <c r="AA223">
        <f t="shared" si="16"/>
        <v>0.12959999999999999</v>
      </c>
      <c r="AF223">
        <f t="shared" si="17"/>
        <v>0.12959999999999999</v>
      </c>
    </row>
    <row r="224" spans="23:32" x14ac:dyDescent="0.3">
      <c r="W224">
        <v>0.1246</v>
      </c>
      <c r="Z224" t="str">
        <f t="shared" si="15"/>
        <v/>
      </c>
      <c r="AA224">
        <f t="shared" si="16"/>
        <v>0.1246</v>
      </c>
      <c r="AF224">
        <f t="shared" si="17"/>
        <v>0.1246</v>
      </c>
    </row>
    <row r="225" spans="23:32" x14ac:dyDescent="0.3">
      <c r="W225">
        <v>0.1236</v>
      </c>
      <c r="Z225" t="str">
        <f t="shared" si="15"/>
        <v/>
      </c>
      <c r="AA225">
        <f t="shared" si="16"/>
        <v>0.1236</v>
      </c>
      <c r="AF225">
        <f t="shared" si="17"/>
        <v>0.1236</v>
      </c>
    </row>
    <row r="226" spans="23:32" x14ac:dyDescent="0.3">
      <c r="W226">
        <v>0.12139999999999999</v>
      </c>
      <c r="Z226" t="str">
        <f t="shared" si="15"/>
        <v/>
      </c>
      <c r="AA226">
        <f t="shared" si="16"/>
        <v>0.12139999999999999</v>
      </c>
      <c r="AF226">
        <f t="shared" si="17"/>
        <v>0.12139999999999999</v>
      </c>
    </row>
    <row r="227" spans="23:32" x14ac:dyDescent="0.3">
      <c r="W227">
        <v>0.1192</v>
      </c>
      <c r="Z227" t="str">
        <f t="shared" si="15"/>
        <v/>
      </c>
      <c r="AA227">
        <f t="shared" si="16"/>
        <v>0.1192</v>
      </c>
      <c r="AF227">
        <f t="shared" si="17"/>
        <v>0.1192</v>
      </c>
    </row>
    <row r="228" spans="23:32" x14ac:dyDescent="0.3">
      <c r="W228">
        <v>0.11849999999999999</v>
      </c>
      <c r="Z228" t="str">
        <f t="shared" si="15"/>
        <v/>
      </c>
      <c r="AA228">
        <f t="shared" si="16"/>
        <v>0.11849999999999999</v>
      </c>
      <c r="AF228">
        <f t="shared" si="17"/>
        <v>0.11849999999999999</v>
      </c>
    </row>
    <row r="229" spans="23:32" x14ac:dyDescent="0.3">
      <c r="W229">
        <v>0.115</v>
      </c>
      <c r="Z229" t="str">
        <f t="shared" si="15"/>
        <v/>
      </c>
      <c r="AA229">
        <f t="shared" si="16"/>
        <v>0.115</v>
      </c>
      <c r="AF229">
        <f t="shared" si="17"/>
        <v>0.115</v>
      </c>
    </row>
    <row r="230" spans="23:32" x14ac:dyDescent="0.3">
      <c r="W230">
        <v>0.1195</v>
      </c>
      <c r="Z230" t="str">
        <f t="shared" si="15"/>
        <v/>
      </c>
      <c r="AA230">
        <f t="shared" si="16"/>
        <v>0.1195</v>
      </c>
      <c r="AF230">
        <f t="shared" si="17"/>
        <v>0.1195</v>
      </c>
    </row>
    <row r="231" spans="23:32" x14ac:dyDescent="0.3">
      <c r="W231">
        <v>0.11550000000000001</v>
      </c>
      <c r="Z231" t="str">
        <f t="shared" si="15"/>
        <v/>
      </c>
      <c r="AA231">
        <f t="shared" si="16"/>
        <v>0.11550000000000001</v>
      </c>
      <c r="AF231">
        <f t="shared" si="17"/>
        <v>0.11550000000000001</v>
      </c>
    </row>
    <row r="232" spans="23:32" x14ac:dyDescent="0.3">
      <c r="W232">
        <v>0.11700000000000001</v>
      </c>
      <c r="Z232" t="str">
        <f t="shared" si="15"/>
        <v/>
      </c>
      <c r="AA232">
        <f t="shared" si="16"/>
        <v>0.11700000000000001</v>
      </c>
      <c r="AF232">
        <f t="shared" si="17"/>
        <v>0.11700000000000001</v>
      </c>
    </row>
    <row r="233" spans="23:32" x14ac:dyDescent="0.3">
      <c r="W233">
        <v>0.1191</v>
      </c>
      <c r="Z233" t="str">
        <f t="shared" si="15"/>
        <v/>
      </c>
      <c r="AA233">
        <f t="shared" si="16"/>
        <v>0.1191</v>
      </c>
      <c r="AF233">
        <f t="shared" si="17"/>
        <v>0.1191</v>
      </c>
    </row>
    <row r="234" spans="23:32" x14ac:dyDescent="0.3">
      <c r="W234">
        <v>0.1197</v>
      </c>
      <c r="Z234" t="str">
        <f t="shared" si="15"/>
        <v/>
      </c>
      <c r="AA234">
        <f t="shared" si="16"/>
        <v>0.1197</v>
      </c>
      <c r="AF234">
        <f t="shared" si="17"/>
        <v>0.1197</v>
      </c>
    </row>
    <row r="235" spans="23:32" x14ac:dyDescent="0.3">
      <c r="W235">
        <v>0.12570000000000001</v>
      </c>
      <c r="Z235" t="str">
        <f t="shared" si="15"/>
        <v/>
      </c>
      <c r="AA235">
        <f t="shared" si="16"/>
        <v>0.12570000000000001</v>
      </c>
      <c r="AF235">
        <f t="shared" si="17"/>
        <v>0.12570000000000001</v>
      </c>
    </row>
    <row r="236" spans="23:32" x14ac:dyDescent="0.3">
      <c r="W236">
        <v>0.128</v>
      </c>
      <c r="Z236" t="str">
        <f t="shared" si="15"/>
        <v/>
      </c>
      <c r="AA236">
        <f t="shared" si="16"/>
        <v>0.128</v>
      </c>
      <c r="AF236">
        <f t="shared" si="17"/>
        <v>0.128</v>
      </c>
    </row>
    <row r="237" spans="23:32" x14ac:dyDescent="0.3">
      <c r="W237">
        <v>0.12230000000000001</v>
      </c>
      <c r="Z237" t="str">
        <f t="shared" si="15"/>
        <v/>
      </c>
      <c r="AA237">
        <f t="shared" si="16"/>
        <v>0.12230000000000001</v>
      </c>
      <c r="AF237">
        <f t="shared" si="17"/>
        <v>0.12230000000000001</v>
      </c>
    </row>
    <row r="238" spans="23:32" x14ac:dyDescent="0.3">
      <c r="W238">
        <v>0.1241</v>
      </c>
      <c r="Z238" t="str">
        <f t="shared" si="15"/>
        <v/>
      </c>
      <c r="AA238">
        <f t="shared" si="16"/>
        <v>0.1241</v>
      </c>
      <c r="AF238">
        <f t="shared" si="17"/>
        <v>0.1241</v>
      </c>
    </row>
    <row r="239" spans="23:32" x14ac:dyDescent="0.3">
      <c r="W239">
        <v>0.122</v>
      </c>
      <c r="Z239" t="str">
        <f t="shared" si="15"/>
        <v/>
      </c>
      <c r="AA239">
        <f t="shared" si="16"/>
        <v>0.122</v>
      </c>
      <c r="AF239">
        <f t="shared" si="17"/>
        <v>0.122</v>
      </c>
    </row>
    <row r="240" spans="23:32" x14ac:dyDescent="0.3">
      <c r="W240">
        <v>0.1245</v>
      </c>
      <c r="Z240" t="str">
        <f t="shared" si="15"/>
        <v/>
      </c>
      <c r="AA240">
        <f t="shared" si="16"/>
        <v>0.1245</v>
      </c>
      <c r="AF240">
        <f t="shared" si="17"/>
        <v>0.1245</v>
      </c>
    </row>
    <row r="241" spans="23:32" x14ac:dyDescent="0.3">
      <c r="W241">
        <v>0.124</v>
      </c>
      <c r="Z241" t="str">
        <f t="shared" si="15"/>
        <v/>
      </c>
      <c r="AA241">
        <f t="shared" si="16"/>
        <v>0.124</v>
      </c>
      <c r="AF241">
        <f t="shared" si="17"/>
        <v>0.124</v>
      </c>
    </row>
    <row r="242" spans="23:32" x14ac:dyDescent="0.3">
      <c r="W242">
        <v>0.12280000000000001</v>
      </c>
      <c r="Z242" t="str">
        <f t="shared" si="15"/>
        <v/>
      </c>
      <c r="AA242">
        <f t="shared" si="16"/>
        <v>0.12280000000000001</v>
      </c>
      <c r="AF242">
        <f t="shared" si="17"/>
        <v>0.12280000000000001</v>
      </c>
    </row>
    <row r="243" spans="23:32" x14ac:dyDescent="0.3">
      <c r="W243">
        <v>0.12230000000000001</v>
      </c>
      <c r="Z243" t="str">
        <f t="shared" si="15"/>
        <v/>
      </c>
      <c r="AA243">
        <f t="shared" si="16"/>
        <v>0.12230000000000001</v>
      </c>
      <c r="AF243">
        <f t="shared" si="17"/>
        <v>0.12230000000000001</v>
      </c>
    </row>
    <row r="244" spans="23:32" x14ac:dyDescent="0.3">
      <c r="W244">
        <v>0.1207</v>
      </c>
      <c r="Z244" t="str">
        <f t="shared" si="15"/>
        <v/>
      </c>
      <c r="AA244">
        <f t="shared" si="16"/>
        <v>0.1207</v>
      </c>
      <c r="AF244">
        <f t="shared" si="17"/>
        <v>0.1207</v>
      </c>
    </row>
    <row r="245" spans="23:32" x14ac:dyDescent="0.3">
      <c r="W245">
        <v>0.12089999999999999</v>
      </c>
      <c r="Z245" t="str">
        <f t="shared" si="15"/>
        <v/>
      </c>
      <c r="AA245">
        <f t="shared" si="16"/>
        <v>0.12089999999999999</v>
      </c>
      <c r="AF245">
        <f t="shared" si="17"/>
        <v>0.12089999999999999</v>
      </c>
    </row>
    <row r="246" spans="23:32" x14ac:dyDescent="0.3">
      <c r="W246">
        <v>0.12039999999999999</v>
      </c>
      <c r="Z246" t="str">
        <f t="shared" si="15"/>
        <v/>
      </c>
      <c r="AA246">
        <f t="shared" si="16"/>
        <v>0.12039999999999999</v>
      </c>
      <c r="AF246">
        <f t="shared" si="17"/>
        <v>0.12039999999999999</v>
      </c>
    </row>
    <row r="247" spans="23:32" x14ac:dyDescent="0.3">
      <c r="W247">
        <v>0.1203</v>
      </c>
      <c r="Z247" t="str">
        <f t="shared" si="15"/>
        <v/>
      </c>
      <c r="AA247">
        <f t="shared" si="16"/>
        <v>0.1203</v>
      </c>
      <c r="AF247">
        <f t="shared" si="17"/>
        <v>0.1203</v>
      </c>
    </row>
    <row r="248" spans="23:32" x14ac:dyDescent="0.3">
      <c r="W248">
        <v>0.12089999999999999</v>
      </c>
      <c r="Z248" t="str">
        <f t="shared" si="15"/>
        <v/>
      </c>
      <c r="AA248">
        <f t="shared" si="16"/>
        <v>0.12089999999999999</v>
      </c>
      <c r="AF248">
        <f t="shared" si="17"/>
        <v>0.12089999999999999</v>
      </c>
    </row>
    <row r="249" spans="23:32" x14ac:dyDescent="0.3">
      <c r="W249">
        <v>0.1205</v>
      </c>
      <c r="Z249" t="str">
        <f t="shared" si="15"/>
        <v/>
      </c>
      <c r="AA249">
        <f t="shared" si="16"/>
        <v>0.1205</v>
      </c>
      <c r="AF249">
        <f t="shared" si="17"/>
        <v>0.1205</v>
      </c>
    </row>
    <row r="250" spans="23:32" x14ac:dyDescent="0.3">
      <c r="W250">
        <v>0.12139999999999999</v>
      </c>
      <c r="Z250" t="str">
        <f t="shared" si="15"/>
        <v/>
      </c>
      <c r="AA250">
        <f t="shared" si="16"/>
        <v>0.12139999999999999</v>
      </c>
      <c r="AF250">
        <f t="shared" si="17"/>
        <v>0.12139999999999999</v>
      </c>
    </row>
    <row r="251" spans="23:32" x14ac:dyDescent="0.3">
      <c r="W251">
        <v>0.12189999999999999</v>
      </c>
      <c r="Z251" t="str">
        <f t="shared" si="15"/>
        <v/>
      </c>
      <c r="AA251">
        <f t="shared" si="16"/>
        <v>0.12189999999999999</v>
      </c>
      <c r="AF251">
        <f t="shared" si="17"/>
        <v>0.12189999999999999</v>
      </c>
    </row>
    <row r="252" spans="23:32" x14ac:dyDescent="0.3">
      <c r="W252">
        <v>0.121</v>
      </c>
      <c r="Z252" t="str">
        <f t="shared" si="15"/>
        <v/>
      </c>
      <c r="AA252">
        <f t="shared" si="16"/>
        <v>0.121</v>
      </c>
      <c r="AF252">
        <f t="shared" si="17"/>
        <v>0.121</v>
      </c>
    </row>
    <row r="253" spans="23:32" x14ac:dyDescent="0.3">
      <c r="W253">
        <v>0.12039999999999999</v>
      </c>
      <c r="Z253" t="str">
        <f t="shared" si="15"/>
        <v/>
      </c>
      <c r="AA253">
        <f t="shared" si="16"/>
        <v>0.12039999999999999</v>
      </c>
      <c r="AF253">
        <f t="shared" si="17"/>
        <v>0.12039999999999999</v>
      </c>
    </row>
    <row r="254" spans="23:32" x14ac:dyDescent="0.3">
      <c r="W254">
        <v>0.1212</v>
      </c>
      <c r="Z254" t="str">
        <f t="shared" si="15"/>
        <v/>
      </c>
      <c r="AA254">
        <f t="shared" si="16"/>
        <v>0.1212</v>
      </c>
      <c r="AF254">
        <f t="shared" si="17"/>
        <v>0.1212</v>
      </c>
    </row>
    <row r="255" spans="23:32" x14ac:dyDescent="0.3">
      <c r="W255">
        <v>0.12189999999999999</v>
      </c>
      <c r="Z255" t="str">
        <f t="shared" si="15"/>
        <v/>
      </c>
      <c r="AA255">
        <f t="shared" si="16"/>
        <v>0.12189999999999999</v>
      </c>
      <c r="AF255">
        <f t="shared" si="17"/>
        <v>0.12189999999999999</v>
      </c>
    </row>
    <row r="256" spans="23:32" x14ac:dyDescent="0.3">
      <c r="W256">
        <v>0.1217</v>
      </c>
      <c r="Z256" t="str">
        <f t="shared" si="15"/>
        <v/>
      </c>
      <c r="AA256">
        <f t="shared" si="16"/>
        <v>0.1217</v>
      </c>
      <c r="AF256">
        <f t="shared" si="17"/>
        <v>0.1217</v>
      </c>
    </row>
  </sheetData>
  <mergeCells count="11">
    <mergeCell ref="A1:A2"/>
    <mergeCell ref="C1:E1"/>
    <mergeCell ref="F1:G2"/>
    <mergeCell ref="C2:E2"/>
    <mergeCell ref="Q3:R8"/>
    <mergeCell ref="S1:T2"/>
    <mergeCell ref="H1:I2"/>
    <mergeCell ref="J1:K2"/>
    <mergeCell ref="L1:N2"/>
    <mergeCell ref="O1:P2"/>
    <mergeCell ref="Q1:R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2"/>
  <sheetViews>
    <sheetView workbookViewId="0">
      <selection activeCell="W6" sqref="W6"/>
    </sheetView>
  </sheetViews>
  <sheetFormatPr defaultRowHeight="14.4" x14ac:dyDescent="0.3"/>
  <cols>
    <col min="1" max="1" width="11.5546875" customWidth="1"/>
    <col min="2" max="2" width="10.88671875" hidden="1" customWidth="1"/>
    <col min="3" max="3" width="0" hidden="1" customWidth="1"/>
    <col min="4" max="4" width="16.5546875" hidden="1" customWidth="1"/>
    <col min="5" max="5" width="0" hidden="1" customWidth="1"/>
    <col min="6" max="6" width="10.5546875" hidden="1" customWidth="1"/>
    <col min="7" max="7" width="4.109375" hidden="1" customWidth="1"/>
    <col min="8" max="8" width="13.88671875" hidden="1" customWidth="1"/>
    <col min="9" max="9" width="4.88671875" hidden="1" customWidth="1"/>
    <col min="10" max="10" width="11.88671875" customWidth="1"/>
    <col min="11" max="11" width="7.44140625" customWidth="1"/>
    <col min="12" max="12" width="7.88671875" customWidth="1"/>
    <col min="13" max="13" width="2.88671875" customWidth="1"/>
    <col min="14" max="14" width="6.88671875" customWidth="1"/>
    <col min="15" max="15" width="12.44140625" customWidth="1"/>
    <col min="18" max="18" width="8.5546875" customWidth="1"/>
    <col min="19" max="19" width="6.88671875" customWidth="1"/>
    <col min="20" max="20" width="5.44140625" customWidth="1"/>
  </cols>
  <sheetData>
    <row r="1" spans="1:20" ht="72.599999999999994" customHeight="1" thickBot="1" x14ac:dyDescent="0.35">
      <c r="A1" s="61" t="s">
        <v>8</v>
      </c>
      <c r="B1" s="18" t="s">
        <v>24</v>
      </c>
      <c r="C1" s="54" t="s">
        <v>23</v>
      </c>
      <c r="D1" s="56"/>
      <c r="E1" s="55"/>
      <c r="F1" s="66" t="s">
        <v>28</v>
      </c>
      <c r="G1" s="67"/>
      <c r="H1" s="66" t="s">
        <v>29</v>
      </c>
      <c r="I1" s="67"/>
      <c r="J1" s="66" t="s">
        <v>34</v>
      </c>
      <c r="K1" s="67"/>
      <c r="L1" s="66" t="s">
        <v>38</v>
      </c>
      <c r="M1" s="70"/>
      <c r="N1" s="67"/>
      <c r="O1" s="66" t="s">
        <v>36</v>
      </c>
      <c r="P1" s="67"/>
      <c r="Q1" s="66" t="s">
        <v>39</v>
      </c>
      <c r="R1" s="67"/>
      <c r="S1" s="66" t="s">
        <v>41</v>
      </c>
      <c r="T1" s="67"/>
    </row>
    <row r="2" spans="1:20" ht="60.6" customHeight="1" thickBot="1" x14ac:dyDescent="0.35">
      <c r="A2" s="62"/>
      <c r="B2" s="18" t="s">
        <v>7</v>
      </c>
      <c r="C2" s="54" t="s">
        <v>9</v>
      </c>
      <c r="D2" s="56"/>
      <c r="E2" s="55"/>
      <c r="F2" s="68"/>
      <c r="G2" s="69"/>
      <c r="H2" s="68"/>
      <c r="I2" s="69"/>
      <c r="J2" s="68"/>
      <c r="K2" s="69"/>
      <c r="L2" s="68"/>
      <c r="M2" s="71"/>
      <c r="N2" s="69"/>
      <c r="O2" s="68"/>
      <c r="P2" s="69"/>
      <c r="Q2" s="68"/>
      <c r="R2" s="69"/>
      <c r="S2" s="68"/>
      <c r="T2" s="69"/>
    </row>
    <row r="3" spans="1:20" x14ac:dyDescent="0.3">
      <c r="A3" s="30">
        <v>0.87361752807211857</v>
      </c>
      <c r="B3" s="16" t="str">
        <f>IF(OR(IFERROR(ABS(A3)*SIGN(A3),)&lt;&gt;A3,A3=""),"ПРОПУСК","")</f>
        <v/>
      </c>
      <c r="C3" s="9" t="str">
        <f t="shared" ref="C3:C42" si="0">IF(OR(A3&lt;$E$6,A3&gt;$E$7),"ВЫБРОС","")</f>
        <v/>
      </c>
      <c r="D3" s="2" t="s">
        <v>10</v>
      </c>
      <c r="E3" s="32">
        <f>_xlfn.QUARTILE.INC(A3:A42,1)</f>
        <v>1.4101689331247276</v>
      </c>
      <c r="F3" s="34">
        <f>A3</f>
        <v>0.87361752807211857</v>
      </c>
      <c r="G3" s="22" t="str">
        <f>IF(AND(B3="",C3=""),"","N/A")</f>
        <v/>
      </c>
      <c r="H3" s="35">
        <f>F3</f>
        <v>0.87361752807211857</v>
      </c>
      <c r="I3" s="11"/>
      <c r="J3" s="29" t="s">
        <v>0</v>
      </c>
      <c r="K3" s="38">
        <f>AVERAGE(H3:H42)</f>
        <v>2.7180816677104405</v>
      </c>
      <c r="L3" s="30">
        <v>0.87361752807211857</v>
      </c>
      <c r="M3" s="29">
        <v>1</v>
      </c>
      <c r="N3" s="41">
        <v>3.4432006545710427</v>
      </c>
      <c r="O3" s="29" t="s">
        <v>0</v>
      </c>
      <c r="P3" s="38">
        <f>AVERAGE(L3:L42)</f>
        <v>2.7180816677789492</v>
      </c>
      <c r="Q3" s="72" t="s">
        <v>40</v>
      </c>
      <c r="R3" s="73"/>
    </row>
    <row r="4" spans="1:20" x14ac:dyDescent="0.3">
      <c r="A4" s="30">
        <v>0.40211979036867129</v>
      </c>
      <c r="B4" s="16" t="str">
        <f t="shared" ref="B4:B42" si="1">IF(OR(IFERROR(ABS(A4)*SIGN(A4),)&lt;&gt;A4,A4=""),"ПРОПУСК","")</f>
        <v/>
      </c>
      <c r="C4" s="9" t="str">
        <f t="shared" si="0"/>
        <v/>
      </c>
      <c r="D4" s="2" t="s">
        <v>11</v>
      </c>
      <c r="E4" s="32">
        <f>_xlfn.QUARTILE.INC(A3:A42,3)</f>
        <v>4.1791671705569469</v>
      </c>
      <c r="F4" s="35">
        <f t="shared" ref="F4:F42" si="2">A4</f>
        <v>0.40211979036867129</v>
      </c>
      <c r="G4" s="11" t="str">
        <f t="shared" ref="G4:G42" si="3">IF(AND(B4="",C4=""),"","N/A")</f>
        <v/>
      </c>
      <c r="H4" s="35">
        <f t="shared" ref="H4:H42" si="4">F4</f>
        <v>0.40211979036867129</v>
      </c>
      <c r="I4" s="11"/>
      <c r="J4" s="28" t="s">
        <v>1</v>
      </c>
      <c r="K4" s="32">
        <f>MEDIAN(H3:H42)</f>
        <v>2.6647652828603956</v>
      </c>
      <c r="L4" s="30">
        <v>0.40211979036867129</v>
      </c>
      <c r="M4" s="28">
        <v>2</v>
      </c>
      <c r="N4" s="42">
        <v>4.5796727667512043</v>
      </c>
      <c r="O4" s="28" t="s">
        <v>1</v>
      </c>
      <c r="P4" s="32">
        <f>MEDIAN(L3:L42)</f>
        <v>2.6647652828603956</v>
      </c>
      <c r="Q4" s="74"/>
      <c r="R4" s="75"/>
    </row>
    <row r="5" spans="1:20" x14ac:dyDescent="0.3">
      <c r="A5" s="30">
        <v>0.90927860287996887</v>
      </c>
      <c r="B5" s="16" t="str">
        <f t="shared" si="1"/>
        <v/>
      </c>
      <c r="C5" s="9" t="str">
        <f t="shared" si="0"/>
        <v/>
      </c>
      <c r="D5" s="2" t="s">
        <v>12</v>
      </c>
      <c r="E5" s="32">
        <f>E4-E3</f>
        <v>2.7689982374322195</v>
      </c>
      <c r="F5" s="35">
        <f t="shared" si="2"/>
        <v>0.90927860287996887</v>
      </c>
      <c r="G5" s="11" t="str">
        <f t="shared" si="3"/>
        <v/>
      </c>
      <c r="H5" s="35">
        <f t="shared" si="4"/>
        <v>0.90927860287996887</v>
      </c>
      <c r="I5" s="11"/>
      <c r="J5" s="28" t="s">
        <v>4</v>
      </c>
      <c r="K5" s="32">
        <f>SKEW(H3:H42)</f>
        <v>-0.12630322696950946</v>
      </c>
      <c r="L5" s="30">
        <v>0.90927860287996887</v>
      </c>
      <c r="M5" s="28">
        <v>3</v>
      </c>
      <c r="N5" s="42">
        <v>0.72767805771720762</v>
      </c>
      <c r="O5" s="28" t="s">
        <v>4</v>
      </c>
      <c r="P5" s="32">
        <f>SKEW(L3:L42)</f>
        <v>-0.12630322687569842</v>
      </c>
      <c r="Q5" s="74"/>
      <c r="R5" s="75"/>
    </row>
    <row r="6" spans="1:20" x14ac:dyDescent="0.3">
      <c r="A6" s="30">
        <v>0.72729497677173083</v>
      </c>
      <c r="B6" s="16" t="str">
        <f t="shared" si="1"/>
        <v/>
      </c>
      <c r="C6" s="9" t="str">
        <f t="shared" si="0"/>
        <v/>
      </c>
      <c r="D6" s="2" t="s">
        <v>14</v>
      </c>
      <c r="E6" s="33">
        <f>E3-1.5*E5</f>
        <v>-2.7433284230236019</v>
      </c>
      <c r="F6" s="35">
        <f t="shared" si="2"/>
        <v>0.72729497677173083</v>
      </c>
      <c r="G6" s="11" t="str">
        <f t="shared" si="3"/>
        <v/>
      </c>
      <c r="H6" s="35">
        <f t="shared" si="4"/>
        <v>0.72729497677173083</v>
      </c>
      <c r="I6" s="11"/>
      <c r="J6" s="28" t="s">
        <v>3</v>
      </c>
      <c r="K6" s="32">
        <f>KURT(H3:H42)</f>
        <v>-1.2109471244403665</v>
      </c>
      <c r="L6" s="30">
        <v>0.72729497677173083</v>
      </c>
      <c r="M6" s="28">
        <v>4</v>
      </c>
      <c r="N6" s="42">
        <v>3.5919491905489558</v>
      </c>
      <c r="O6" s="28" t="s">
        <v>3</v>
      </c>
      <c r="P6" s="32">
        <f>KURT(L3:L42)</f>
        <v>-1.2109471245274981</v>
      </c>
      <c r="Q6" s="74"/>
      <c r="R6" s="75"/>
    </row>
    <row r="7" spans="1:20" ht="15" thickBot="1" x14ac:dyDescent="0.35">
      <c r="A7" s="30">
        <v>10.312855016797672</v>
      </c>
      <c r="B7" s="16" t="str">
        <f t="shared" si="1"/>
        <v/>
      </c>
      <c r="C7" s="9" t="str">
        <f t="shared" si="0"/>
        <v>ВЫБРОС</v>
      </c>
      <c r="D7" s="2" t="s">
        <v>13</v>
      </c>
      <c r="E7" s="33">
        <f>E4+1.5*E5</f>
        <v>8.3326645267052761</v>
      </c>
      <c r="F7" s="35">
        <f t="shared" si="2"/>
        <v>10.312855016797672</v>
      </c>
      <c r="G7" s="11" t="str">
        <f t="shared" si="3"/>
        <v>N/A</v>
      </c>
      <c r="H7" s="35"/>
      <c r="I7" s="11" t="str">
        <f t="shared" ref="I7:I29" si="5">G7</f>
        <v>N/A</v>
      </c>
      <c r="J7" s="12" t="s">
        <v>30</v>
      </c>
      <c r="K7" s="39">
        <f>_xlfn.STDEV.S(H3:H42)</f>
        <v>1.291043701432341</v>
      </c>
      <c r="L7" s="44">
        <f>N3</f>
        <v>3.4432006545710427</v>
      </c>
      <c r="M7" s="28">
        <v>5</v>
      </c>
      <c r="N7" s="42">
        <v>1.6641002714504998</v>
      </c>
      <c r="O7" s="12" t="s">
        <v>30</v>
      </c>
      <c r="P7" s="39">
        <f>_xlfn.STDEV.S(L3:L42)</f>
        <v>1.2910437011639877</v>
      </c>
      <c r="Q7" s="74"/>
      <c r="R7" s="75"/>
    </row>
    <row r="8" spans="1:20" ht="15" thickBot="1" x14ac:dyDescent="0.35">
      <c r="A8" s="30">
        <v>1.1175926106367795</v>
      </c>
      <c r="B8" s="16" t="str">
        <f t="shared" si="1"/>
        <v/>
      </c>
      <c r="C8" s="9" t="str">
        <f t="shared" si="0"/>
        <v/>
      </c>
      <c r="D8" s="2"/>
      <c r="E8" s="11"/>
      <c r="F8" s="35">
        <f t="shared" si="2"/>
        <v>1.1175926106367795</v>
      </c>
      <c r="G8" s="11" t="str">
        <f t="shared" si="3"/>
        <v/>
      </c>
      <c r="H8" s="35">
        <f t="shared" si="4"/>
        <v>1.1175926106367795</v>
      </c>
      <c r="I8" s="11"/>
      <c r="J8" s="40" t="s">
        <v>35</v>
      </c>
      <c r="K8" s="1">
        <f>COUNTA(I3:I42)</f>
        <v>6</v>
      </c>
      <c r="L8" s="30">
        <v>1.1175926106367795</v>
      </c>
      <c r="M8" s="12">
        <v>6</v>
      </c>
      <c r="N8" s="43">
        <v>2.3018890679640638</v>
      </c>
      <c r="O8" s="40" t="s">
        <v>37</v>
      </c>
      <c r="P8" s="45">
        <f>SUMXMY2(K3:K7,P3:P7)</f>
        <v>9.3099397763982752E-20</v>
      </c>
      <c r="Q8" s="76"/>
      <c r="R8" s="77"/>
    </row>
    <row r="9" spans="1:20" x14ac:dyDescent="0.3">
      <c r="A9" s="30">
        <v>1.3711508532853576</v>
      </c>
      <c r="B9" s="16" t="str">
        <f t="shared" si="1"/>
        <v/>
      </c>
      <c r="C9" s="9" t="str">
        <f t="shared" si="0"/>
        <v/>
      </c>
      <c r="D9" s="2"/>
      <c r="E9" s="11"/>
      <c r="F9" s="35">
        <f t="shared" si="2"/>
        <v>1.3711508532853576</v>
      </c>
      <c r="G9" s="11" t="str">
        <f t="shared" si="3"/>
        <v/>
      </c>
      <c r="H9" s="35">
        <f t="shared" si="4"/>
        <v>1.3711508532853576</v>
      </c>
      <c r="I9" s="11"/>
      <c r="L9" s="30">
        <v>1.3711508532853576</v>
      </c>
    </row>
    <row r="10" spans="1:20" x14ac:dyDescent="0.3">
      <c r="A10" s="30">
        <v>1.0136136533418696</v>
      </c>
      <c r="B10" s="16" t="str">
        <f t="shared" si="1"/>
        <v/>
      </c>
      <c r="C10" s="9" t="str">
        <f t="shared" si="0"/>
        <v/>
      </c>
      <c r="D10" s="2"/>
      <c r="E10" s="11"/>
      <c r="F10" s="35">
        <f t="shared" si="2"/>
        <v>1.0136136533418696</v>
      </c>
      <c r="G10" s="11" t="str">
        <f t="shared" si="3"/>
        <v/>
      </c>
      <c r="H10" s="35">
        <f t="shared" si="4"/>
        <v>1.0136136533418696</v>
      </c>
      <c r="I10" s="11"/>
      <c r="L10" s="30">
        <v>1.0136136533418696</v>
      </c>
    </row>
    <row r="11" spans="1:20" x14ac:dyDescent="0.3">
      <c r="A11" s="30">
        <v>1.5982101462360836</v>
      </c>
      <c r="B11" s="16" t="str">
        <f t="shared" si="1"/>
        <v/>
      </c>
      <c r="C11" s="9" t="str">
        <f t="shared" si="0"/>
        <v/>
      </c>
      <c r="D11" s="2"/>
      <c r="E11" s="11"/>
      <c r="F11" s="35">
        <f t="shared" si="2"/>
        <v>1.5982101462360836</v>
      </c>
      <c r="G11" s="11" t="str">
        <f t="shared" si="3"/>
        <v/>
      </c>
      <c r="H11" s="35">
        <f t="shared" si="4"/>
        <v>1.5982101462360836</v>
      </c>
      <c r="I11" s="11"/>
      <c r="L11" s="30">
        <v>1.5982101462360836</v>
      </c>
    </row>
    <row r="12" spans="1:20" x14ac:dyDescent="0.3">
      <c r="A12" s="30">
        <v>1.4491870129640976</v>
      </c>
      <c r="B12" s="16" t="str">
        <f t="shared" si="1"/>
        <v/>
      </c>
      <c r="C12" s="9" t="str">
        <f t="shared" si="0"/>
        <v/>
      </c>
      <c r="D12" s="2"/>
      <c r="E12" s="11"/>
      <c r="F12" s="35">
        <f t="shared" si="2"/>
        <v>1.4491870129640976</v>
      </c>
      <c r="G12" s="11" t="str">
        <f t="shared" si="3"/>
        <v/>
      </c>
      <c r="H12" s="35">
        <f t="shared" si="4"/>
        <v>1.4491870129640976</v>
      </c>
      <c r="I12" s="11"/>
      <c r="L12" s="30">
        <v>1.4491870129640976</v>
      </c>
    </row>
    <row r="13" spans="1:20" x14ac:dyDescent="0.3">
      <c r="A13" s="30">
        <v>1.5928767210088679</v>
      </c>
      <c r="B13" s="16" t="str">
        <f t="shared" si="1"/>
        <v/>
      </c>
      <c r="C13" s="9" t="str">
        <f t="shared" si="0"/>
        <v/>
      </c>
      <c r="D13" s="2"/>
      <c r="E13" s="11"/>
      <c r="F13" s="35">
        <f t="shared" si="2"/>
        <v>1.5928767210088679</v>
      </c>
      <c r="G13" s="11" t="str">
        <f t="shared" si="3"/>
        <v/>
      </c>
      <c r="H13" s="35">
        <f t="shared" si="4"/>
        <v>1.5928767210088679</v>
      </c>
      <c r="I13" s="11"/>
      <c r="L13" s="30">
        <v>1.5928767210088679</v>
      </c>
    </row>
    <row r="14" spans="1:20" x14ac:dyDescent="0.3">
      <c r="A14" s="30">
        <v>-14.211382328721635</v>
      </c>
      <c r="B14" s="16" t="str">
        <f t="shared" si="1"/>
        <v/>
      </c>
      <c r="C14" s="9" t="str">
        <f t="shared" si="0"/>
        <v>ВЫБРОС</v>
      </c>
      <c r="D14" s="2"/>
      <c r="E14" s="11"/>
      <c r="F14" s="35">
        <f t="shared" si="2"/>
        <v>-14.211382328721635</v>
      </c>
      <c r="G14" s="11" t="str">
        <f t="shared" si="3"/>
        <v>N/A</v>
      </c>
      <c r="H14" s="35"/>
      <c r="I14" s="11" t="str">
        <f t="shared" si="5"/>
        <v>N/A</v>
      </c>
      <c r="L14" s="44">
        <f>N4</f>
        <v>4.5796727667512043</v>
      </c>
    </row>
    <row r="15" spans="1:20" x14ac:dyDescent="0.3">
      <c r="A15" s="30">
        <v>2.0205701774122398</v>
      </c>
      <c r="B15" s="16" t="str">
        <f t="shared" si="1"/>
        <v/>
      </c>
      <c r="C15" s="9" t="str">
        <f t="shared" si="0"/>
        <v/>
      </c>
      <c r="D15" s="2"/>
      <c r="E15" s="11"/>
      <c r="F15" s="35">
        <f t="shared" si="2"/>
        <v>2.0205701774122398</v>
      </c>
      <c r="G15" s="11" t="str">
        <f t="shared" si="3"/>
        <v/>
      </c>
      <c r="H15" s="35">
        <f t="shared" si="4"/>
        <v>2.0205701774122398</v>
      </c>
      <c r="I15" s="11"/>
      <c r="L15" s="30">
        <v>2.0205701774122398</v>
      </c>
    </row>
    <row r="16" spans="1:20" x14ac:dyDescent="0.3">
      <c r="A16" s="30">
        <v>2.3579715339680964</v>
      </c>
      <c r="B16" s="16" t="str">
        <f t="shared" si="1"/>
        <v/>
      </c>
      <c r="C16" s="9" t="str">
        <f t="shared" si="0"/>
        <v/>
      </c>
      <c r="D16" s="2"/>
      <c r="E16" s="11"/>
      <c r="F16" s="35">
        <f t="shared" si="2"/>
        <v>2.3579715339680964</v>
      </c>
      <c r="G16" s="11" t="str">
        <f t="shared" si="3"/>
        <v/>
      </c>
      <c r="H16" s="35">
        <f t="shared" si="4"/>
        <v>2.3579715339680964</v>
      </c>
      <c r="I16" s="11"/>
      <c r="L16" s="30">
        <v>2.3579715339680964</v>
      </c>
    </row>
    <row r="17" spans="1:12" x14ac:dyDescent="0.3">
      <c r="A17" s="30">
        <v>2.0328092987653474</v>
      </c>
      <c r="B17" s="16" t="str">
        <f t="shared" si="1"/>
        <v/>
      </c>
      <c r="C17" s="9" t="str">
        <f t="shared" si="0"/>
        <v/>
      </c>
      <c r="D17" s="2"/>
      <c r="E17" s="11"/>
      <c r="F17" s="35">
        <f t="shared" si="2"/>
        <v>2.0328092987653474</v>
      </c>
      <c r="G17" s="11" t="str">
        <f t="shared" si="3"/>
        <v/>
      </c>
      <c r="H17" s="35">
        <f t="shared" si="4"/>
        <v>2.0328092987653474</v>
      </c>
      <c r="I17" s="11"/>
      <c r="L17" s="30">
        <v>2.0328092987653474</v>
      </c>
    </row>
    <row r="18" spans="1:12" x14ac:dyDescent="0.3">
      <c r="A18" s="30">
        <v>2.643820694211072</v>
      </c>
      <c r="B18" s="16" t="str">
        <f t="shared" si="1"/>
        <v/>
      </c>
      <c r="C18" s="9" t="str">
        <f t="shared" si="0"/>
        <v/>
      </c>
      <c r="D18" s="2"/>
      <c r="E18" s="11"/>
      <c r="F18" s="35">
        <f t="shared" si="2"/>
        <v>2.643820694211072</v>
      </c>
      <c r="G18" s="11" t="str">
        <f t="shared" si="3"/>
        <v/>
      </c>
      <c r="H18" s="35">
        <f t="shared" si="4"/>
        <v>2.643820694211072</v>
      </c>
      <c r="I18" s="11"/>
      <c r="L18" s="30">
        <v>2.643820694211072</v>
      </c>
    </row>
    <row r="19" spans="1:12" x14ac:dyDescent="0.3">
      <c r="A19" s="30">
        <v>2.5377748436351726</v>
      </c>
      <c r="B19" s="16" t="str">
        <f t="shared" si="1"/>
        <v/>
      </c>
      <c r="C19" s="9" t="str">
        <f t="shared" si="0"/>
        <v/>
      </c>
      <c r="D19" s="2"/>
      <c r="E19" s="11"/>
      <c r="F19" s="35">
        <f t="shared" si="2"/>
        <v>2.5377748436351726</v>
      </c>
      <c r="G19" s="11" t="str">
        <f t="shared" si="3"/>
        <v/>
      </c>
      <c r="H19" s="35">
        <f t="shared" si="4"/>
        <v>2.5377748436351726</v>
      </c>
      <c r="I19" s="11"/>
      <c r="L19" s="30">
        <v>2.5377748436351726</v>
      </c>
    </row>
    <row r="20" spans="1:12" x14ac:dyDescent="0.3">
      <c r="A20" s="30">
        <v>2.4873960039116554</v>
      </c>
      <c r="B20" s="16" t="str">
        <f t="shared" si="1"/>
        <v/>
      </c>
      <c r="C20" s="9" t="str">
        <f t="shared" si="0"/>
        <v/>
      </c>
      <c r="D20" s="2"/>
      <c r="E20" s="11"/>
      <c r="F20" s="35">
        <f t="shared" si="2"/>
        <v>2.4873960039116554</v>
      </c>
      <c r="G20" s="11" t="str">
        <f t="shared" si="3"/>
        <v/>
      </c>
      <c r="H20" s="35">
        <f t="shared" si="4"/>
        <v>2.4873960039116554</v>
      </c>
      <c r="I20" s="11"/>
      <c r="L20" s="30">
        <v>2.4873960039116554</v>
      </c>
    </row>
    <row r="21" spans="1:12" x14ac:dyDescent="0.3">
      <c r="A21" s="30">
        <v>2.6857098715097192</v>
      </c>
      <c r="B21" s="16" t="str">
        <f t="shared" si="1"/>
        <v/>
      </c>
      <c r="C21" s="9" t="str">
        <f t="shared" si="0"/>
        <v/>
      </c>
      <c r="D21" s="2"/>
      <c r="E21" s="11"/>
      <c r="F21" s="35">
        <f t="shared" si="2"/>
        <v>2.6857098715097192</v>
      </c>
      <c r="G21" s="11" t="str">
        <f t="shared" si="3"/>
        <v/>
      </c>
      <c r="H21" s="35">
        <f t="shared" si="4"/>
        <v>2.6857098715097192</v>
      </c>
      <c r="I21" s="11"/>
      <c r="L21" s="30">
        <v>2.6857098715097192</v>
      </c>
    </row>
    <row r="22" spans="1:12" x14ac:dyDescent="0.3">
      <c r="A22" s="30">
        <v>-9.3684125053675338</v>
      </c>
      <c r="B22" s="16" t="str">
        <f t="shared" si="1"/>
        <v/>
      </c>
      <c r="C22" s="9" t="str">
        <f t="shared" si="0"/>
        <v>ВЫБРОС</v>
      </c>
      <c r="D22" s="2"/>
      <c r="E22" s="11"/>
      <c r="F22" s="35">
        <f t="shared" si="2"/>
        <v>-9.3684125053675338</v>
      </c>
      <c r="G22" s="11" t="str">
        <f t="shared" si="3"/>
        <v>N/A</v>
      </c>
      <c r="H22" s="35"/>
      <c r="I22" s="11" t="str">
        <f t="shared" si="5"/>
        <v>N/A</v>
      </c>
      <c r="L22" s="44">
        <f>N5</f>
        <v>0.72767805771720762</v>
      </c>
    </row>
    <row r="23" spans="1:12" x14ac:dyDescent="0.3">
      <c r="A23" s="30">
        <v>2.47375194253119</v>
      </c>
      <c r="B23" s="16" t="str">
        <f t="shared" si="1"/>
        <v/>
      </c>
      <c r="C23" s="9" t="str">
        <f t="shared" si="0"/>
        <v/>
      </c>
      <c r="D23" s="2"/>
      <c r="E23" s="11"/>
      <c r="F23" s="35">
        <f t="shared" si="2"/>
        <v>2.47375194253119</v>
      </c>
      <c r="G23" s="11" t="str">
        <f t="shared" si="3"/>
        <v/>
      </c>
      <c r="H23" s="35">
        <f t="shared" si="4"/>
        <v>2.47375194253119</v>
      </c>
      <c r="I23" s="11"/>
      <c r="L23" s="30">
        <v>2.47375194253119</v>
      </c>
    </row>
    <row r="24" spans="1:12" x14ac:dyDescent="0.3">
      <c r="A24" s="30"/>
      <c r="B24" s="16" t="str">
        <f t="shared" si="1"/>
        <v>ПРОПУСК</v>
      </c>
      <c r="C24" s="9" t="str">
        <f t="shared" si="0"/>
        <v/>
      </c>
      <c r="D24" s="2"/>
      <c r="E24" s="11"/>
      <c r="F24" s="35">
        <f t="shared" si="2"/>
        <v>0</v>
      </c>
      <c r="G24" s="11" t="str">
        <f t="shared" si="3"/>
        <v>N/A</v>
      </c>
      <c r="H24" s="35"/>
      <c r="I24" s="11" t="str">
        <f t="shared" si="5"/>
        <v>N/A</v>
      </c>
      <c r="L24" s="44">
        <f>N6</f>
        <v>3.5919491905489558</v>
      </c>
    </row>
    <row r="25" spans="1:12" x14ac:dyDescent="0.3">
      <c r="A25" s="30"/>
      <c r="B25" s="16" t="str">
        <f t="shared" si="1"/>
        <v>ПРОПУСК</v>
      </c>
      <c r="C25" s="9" t="str">
        <f t="shared" si="0"/>
        <v/>
      </c>
      <c r="D25" s="2"/>
      <c r="E25" s="11"/>
      <c r="F25" s="35">
        <f t="shared" si="2"/>
        <v>0</v>
      </c>
      <c r="G25" s="11" t="str">
        <f t="shared" si="3"/>
        <v>N/A</v>
      </c>
      <c r="H25" s="35"/>
      <c r="I25" s="11" t="str">
        <f t="shared" si="5"/>
        <v>N/A</v>
      </c>
      <c r="L25" s="44">
        <f>N7</f>
        <v>1.6641002714504998</v>
      </c>
    </row>
    <row r="26" spans="1:12" x14ac:dyDescent="0.3">
      <c r="A26" s="31" t="s">
        <v>31</v>
      </c>
      <c r="B26" s="16" t="str">
        <f t="shared" si="1"/>
        <v>ПРОПУСК</v>
      </c>
      <c r="C26" s="9" t="str">
        <f t="shared" si="0"/>
        <v>ВЫБРОС</v>
      </c>
      <c r="D26" s="2"/>
      <c r="E26" s="11"/>
      <c r="F26" s="36" t="str">
        <f t="shared" si="2"/>
        <v> 2.9623</v>
      </c>
      <c r="G26" s="11" t="str">
        <f t="shared" si="3"/>
        <v>N/A</v>
      </c>
      <c r="H26" s="35">
        <v>2.9623775829999999</v>
      </c>
      <c r="I26" s="11"/>
      <c r="L26" s="30">
        <v>2.9623775829999999</v>
      </c>
    </row>
    <row r="27" spans="1:12" x14ac:dyDescent="0.3">
      <c r="A27" s="31" t="s">
        <v>32</v>
      </c>
      <c r="B27" s="16" t="str">
        <f t="shared" si="1"/>
        <v>ПРОПУСК</v>
      </c>
      <c r="C27" s="9" t="str">
        <f t="shared" si="0"/>
        <v>ВЫБРОС</v>
      </c>
      <c r="D27" s="2"/>
      <c r="E27" s="11"/>
      <c r="F27" s="36" t="str">
        <f t="shared" si="2"/>
        <v> 3.2423</v>
      </c>
      <c r="G27" s="11" t="str">
        <f t="shared" si="3"/>
        <v>N/A</v>
      </c>
      <c r="H27" s="35">
        <v>3.2423155110000001</v>
      </c>
      <c r="I27" s="11"/>
      <c r="L27" s="30">
        <v>3.2423155110000001</v>
      </c>
    </row>
    <row r="28" spans="1:12" x14ac:dyDescent="0.3">
      <c r="A28" s="31" t="s">
        <v>33</v>
      </c>
      <c r="B28" s="16" t="str">
        <f t="shared" si="1"/>
        <v>ПРОПУСК</v>
      </c>
      <c r="C28" s="9" t="str">
        <f t="shared" si="0"/>
        <v>ВЫБРОС</v>
      </c>
      <c r="D28" s="2"/>
      <c r="E28" s="11"/>
      <c r="F28" s="36" t="str">
        <f t="shared" si="2"/>
        <v> 3.9732</v>
      </c>
      <c r="G28" s="11" t="str">
        <f t="shared" si="3"/>
        <v>N/A</v>
      </c>
      <c r="H28" s="35">
        <v>3.9732224089999999</v>
      </c>
      <c r="I28" s="11"/>
      <c r="L28" s="30">
        <v>3.9732224089999999</v>
      </c>
    </row>
    <row r="29" spans="1:12" x14ac:dyDescent="0.3">
      <c r="A29" s="30">
        <v>15.450173527632581</v>
      </c>
      <c r="B29" s="16" t="str">
        <f t="shared" si="1"/>
        <v/>
      </c>
      <c r="C29" s="9" t="str">
        <f t="shared" si="0"/>
        <v>ВЫБРОС</v>
      </c>
      <c r="D29" s="2"/>
      <c r="E29" s="11"/>
      <c r="F29" s="35">
        <f t="shared" si="2"/>
        <v>15.450173527632581</v>
      </c>
      <c r="G29" s="11" t="str">
        <f t="shared" si="3"/>
        <v>N/A</v>
      </c>
      <c r="H29" s="35"/>
      <c r="I29" s="11" t="str">
        <f t="shared" si="5"/>
        <v>N/A</v>
      </c>
      <c r="L29" s="44">
        <f>N8</f>
        <v>2.3018890679640638</v>
      </c>
    </row>
    <row r="30" spans="1:12" x14ac:dyDescent="0.3">
      <c r="A30" s="30">
        <v>3.2092347044584488</v>
      </c>
      <c r="B30" s="16" t="str">
        <f t="shared" si="1"/>
        <v/>
      </c>
      <c r="C30" s="9" t="str">
        <f t="shared" si="0"/>
        <v/>
      </c>
      <c r="D30" s="2"/>
      <c r="E30" s="11"/>
      <c r="F30" s="35">
        <f t="shared" si="2"/>
        <v>3.2092347044584488</v>
      </c>
      <c r="G30" s="11" t="str">
        <f t="shared" si="3"/>
        <v/>
      </c>
      <c r="H30" s="35">
        <f t="shared" si="4"/>
        <v>3.2092347044584488</v>
      </c>
      <c r="I30" s="11"/>
      <c r="L30" s="30">
        <v>3.2092347044584488</v>
      </c>
    </row>
    <row r="31" spans="1:12" x14ac:dyDescent="0.3">
      <c r="A31" s="30">
        <v>3.432108395821805</v>
      </c>
      <c r="B31" s="16" t="str">
        <f t="shared" si="1"/>
        <v/>
      </c>
      <c r="C31" s="9" t="str">
        <f t="shared" si="0"/>
        <v/>
      </c>
      <c r="D31" s="2"/>
      <c r="E31" s="11"/>
      <c r="F31" s="35">
        <f t="shared" si="2"/>
        <v>3.432108395821805</v>
      </c>
      <c r="G31" s="11" t="str">
        <f t="shared" si="3"/>
        <v/>
      </c>
      <c r="H31" s="35">
        <f t="shared" si="4"/>
        <v>3.432108395821805</v>
      </c>
      <c r="I31" s="11"/>
      <c r="L31" s="30">
        <v>3.432108395821805</v>
      </c>
    </row>
    <row r="32" spans="1:12" x14ac:dyDescent="0.3">
      <c r="A32" s="30">
        <v>3.2991608533170282</v>
      </c>
      <c r="B32" s="16" t="str">
        <f t="shared" si="1"/>
        <v/>
      </c>
      <c r="C32" s="9" t="str">
        <f t="shared" si="0"/>
        <v/>
      </c>
      <c r="D32" s="2"/>
      <c r="E32" s="11"/>
      <c r="F32" s="35">
        <f t="shared" si="2"/>
        <v>3.2991608533170282</v>
      </c>
      <c r="G32" s="11" t="str">
        <f t="shared" si="3"/>
        <v/>
      </c>
      <c r="H32" s="35">
        <f t="shared" si="4"/>
        <v>3.2991608533170282</v>
      </c>
      <c r="I32" s="11"/>
      <c r="L32" s="30">
        <v>3.2991608533170282</v>
      </c>
    </row>
    <row r="33" spans="1:12" x14ac:dyDescent="0.3">
      <c r="A33" s="30">
        <v>3.4850054162477244</v>
      </c>
      <c r="B33" s="16" t="str">
        <f t="shared" si="1"/>
        <v/>
      </c>
      <c r="C33" s="9" t="str">
        <f t="shared" si="0"/>
        <v/>
      </c>
      <c r="D33" s="2"/>
      <c r="E33" s="11"/>
      <c r="F33" s="35">
        <f t="shared" si="2"/>
        <v>3.4850054162477244</v>
      </c>
      <c r="G33" s="11" t="str">
        <f t="shared" si="3"/>
        <v/>
      </c>
      <c r="H33" s="35">
        <f t="shared" si="4"/>
        <v>3.4850054162477244</v>
      </c>
      <c r="I33" s="11"/>
      <c r="L33" s="30">
        <v>3.4850054162477244</v>
      </c>
    </row>
    <row r="34" spans="1:12" x14ac:dyDescent="0.3">
      <c r="A34" s="30">
        <v>4.1719687689799052</v>
      </c>
      <c r="B34" s="16" t="str">
        <f t="shared" si="1"/>
        <v/>
      </c>
      <c r="C34" s="9" t="str">
        <f t="shared" si="0"/>
        <v/>
      </c>
      <c r="D34" s="2"/>
      <c r="E34" s="11"/>
      <c r="F34" s="35">
        <f t="shared" si="2"/>
        <v>4.1719687689799052</v>
      </c>
      <c r="G34" s="11" t="str">
        <f t="shared" si="3"/>
        <v/>
      </c>
      <c r="H34" s="35">
        <f t="shared" si="4"/>
        <v>4.1719687689799052</v>
      </c>
      <c r="I34" s="11"/>
      <c r="L34" s="30">
        <v>4.1719687689799052</v>
      </c>
    </row>
    <row r="35" spans="1:12" x14ac:dyDescent="0.3">
      <c r="A35" s="30">
        <v>3.5769846944008137</v>
      </c>
      <c r="B35" s="16" t="str">
        <f t="shared" si="1"/>
        <v/>
      </c>
      <c r="C35" s="9" t="str">
        <f t="shared" si="0"/>
        <v/>
      </c>
      <c r="D35" s="2"/>
      <c r="E35" s="11"/>
      <c r="F35" s="35">
        <f t="shared" si="2"/>
        <v>3.5769846944008137</v>
      </c>
      <c r="G35" s="11" t="str">
        <f t="shared" si="3"/>
        <v/>
      </c>
      <c r="H35" s="35">
        <f t="shared" si="4"/>
        <v>3.5769846944008137</v>
      </c>
      <c r="I35" s="11"/>
      <c r="L35" s="30">
        <v>3.5769846944008137</v>
      </c>
    </row>
    <row r="36" spans="1:12" x14ac:dyDescent="0.3">
      <c r="A36" s="30">
        <v>4.4499099755795255</v>
      </c>
      <c r="B36" s="16" t="str">
        <f t="shared" si="1"/>
        <v/>
      </c>
      <c r="C36" s="9" t="str">
        <f t="shared" si="0"/>
        <v/>
      </c>
      <c r="D36" s="2"/>
      <c r="E36" s="11"/>
      <c r="F36" s="35">
        <f t="shared" si="2"/>
        <v>4.4499099755795255</v>
      </c>
      <c r="G36" s="11" t="str">
        <f t="shared" si="3"/>
        <v/>
      </c>
      <c r="H36" s="35">
        <f t="shared" si="4"/>
        <v>4.4499099755795255</v>
      </c>
      <c r="I36" s="11"/>
      <c r="L36" s="30">
        <v>4.4499099755795255</v>
      </c>
    </row>
    <row r="37" spans="1:12" x14ac:dyDescent="0.3">
      <c r="A37" s="30">
        <v>4.3779373866296805</v>
      </c>
      <c r="B37" s="16" t="str">
        <f t="shared" si="1"/>
        <v/>
      </c>
      <c r="C37" s="9" t="str">
        <f t="shared" si="0"/>
        <v/>
      </c>
      <c r="D37" s="2"/>
      <c r="E37" s="11"/>
      <c r="F37" s="35">
        <f t="shared" si="2"/>
        <v>4.3779373866296805</v>
      </c>
      <c r="G37" s="11" t="str">
        <f t="shared" si="3"/>
        <v/>
      </c>
      <c r="H37" s="35">
        <f t="shared" si="4"/>
        <v>4.3779373866296805</v>
      </c>
      <c r="I37" s="11"/>
      <c r="L37" s="30">
        <v>4.3779373866296805</v>
      </c>
    </row>
    <row r="38" spans="1:12" x14ac:dyDescent="0.3">
      <c r="A38" s="30">
        <v>4.1863655721339885</v>
      </c>
      <c r="B38" s="16" t="str">
        <f t="shared" si="1"/>
        <v/>
      </c>
      <c r="C38" s="9" t="str">
        <f t="shared" si="0"/>
        <v/>
      </c>
      <c r="D38" s="2"/>
      <c r="E38" s="11"/>
      <c r="F38" s="35">
        <f t="shared" si="2"/>
        <v>4.1863655721339885</v>
      </c>
      <c r="G38" s="11" t="str">
        <f t="shared" si="3"/>
        <v/>
      </c>
      <c r="H38" s="35">
        <f t="shared" si="4"/>
        <v>4.1863655721339885</v>
      </c>
      <c r="I38" s="11"/>
      <c r="L38" s="30">
        <v>4.1863655721339885</v>
      </c>
    </row>
    <row r="39" spans="1:12" x14ac:dyDescent="0.3">
      <c r="A39" s="30">
        <v>4.2874517561600616</v>
      </c>
      <c r="B39" s="16" t="str">
        <f t="shared" si="1"/>
        <v/>
      </c>
      <c r="C39" s="9" t="str">
        <f t="shared" si="0"/>
        <v/>
      </c>
      <c r="D39" s="2"/>
      <c r="E39" s="11"/>
      <c r="F39" s="35">
        <f t="shared" si="2"/>
        <v>4.2874517561600616</v>
      </c>
      <c r="G39" s="11" t="str">
        <f t="shared" si="3"/>
        <v/>
      </c>
      <c r="H39" s="35">
        <f t="shared" si="4"/>
        <v>4.2874517561600616</v>
      </c>
      <c r="I39" s="11"/>
      <c r="L39" s="30">
        <v>4.2874517561600616</v>
      </c>
    </row>
    <row r="40" spans="1:12" x14ac:dyDescent="0.3">
      <c r="A40" s="30">
        <v>4.4054694585934051</v>
      </c>
      <c r="B40" s="16" t="str">
        <f t="shared" si="1"/>
        <v/>
      </c>
      <c r="C40" s="9" t="str">
        <f t="shared" si="0"/>
        <v/>
      </c>
      <c r="D40" s="2"/>
      <c r="E40" s="11"/>
      <c r="F40" s="35">
        <f t="shared" si="2"/>
        <v>4.4054694585934051</v>
      </c>
      <c r="G40" s="11" t="str">
        <f t="shared" si="3"/>
        <v/>
      </c>
      <c r="H40" s="35">
        <f t="shared" si="4"/>
        <v>4.4054694585934051</v>
      </c>
      <c r="I40" s="11"/>
      <c r="L40" s="30">
        <v>4.4054694585934051</v>
      </c>
    </row>
    <row r="41" spans="1:12" x14ac:dyDescent="0.3">
      <c r="A41" s="30">
        <v>4.2775353461300814</v>
      </c>
      <c r="B41" s="16" t="str">
        <f t="shared" si="1"/>
        <v/>
      </c>
      <c r="C41" s="9" t="str">
        <f t="shared" si="0"/>
        <v/>
      </c>
      <c r="D41" s="2"/>
      <c r="E41" s="11"/>
      <c r="F41" s="35">
        <f t="shared" si="2"/>
        <v>4.2775353461300814</v>
      </c>
      <c r="G41" s="11" t="str">
        <f t="shared" si="3"/>
        <v/>
      </c>
      <c r="H41" s="35">
        <f t="shared" si="4"/>
        <v>4.2775353461300814</v>
      </c>
      <c r="I41" s="11"/>
      <c r="L41" s="30">
        <v>4.2775353461300814</v>
      </c>
    </row>
    <row r="42" spans="1:12" ht="15" thickBot="1" x14ac:dyDescent="0.35">
      <c r="A42" s="30">
        <v>4.7829826091924756</v>
      </c>
      <c r="B42" s="17" t="str">
        <f t="shared" si="1"/>
        <v/>
      </c>
      <c r="C42" s="15" t="str">
        <f t="shared" si="0"/>
        <v/>
      </c>
      <c r="D42" s="13"/>
      <c r="E42" s="14"/>
      <c r="F42" s="37">
        <f t="shared" si="2"/>
        <v>4.7829826091924756</v>
      </c>
      <c r="G42" s="14" t="str">
        <f t="shared" si="3"/>
        <v/>
      </c>
      <c r="H42" s="37">
        <f t="shared" si="4"/>
        <v>4.7829826091924756</v>
      </c>
      <c r="I42" s="14"/>
      <c r="L42" s="30">
        <v>4.7829826091924756</v>
      </c>
    </row>
  </sheetData>
  <mergeCells count="11">
    <mergeCell ref="A1:A2"/>
    <mergeCell ref="C1:E1"/>
    <mergeCell ref="F1:G2"/>
    <mergeCell ref="H1:I2"/>
    <mergeCell ref="J1:K2"/>
    <mergeCell ref="O1:P2"/>
    <mergeCell ref="Q1:R2"/>
    <mergeCell ref="S1:T2"/>
    <mergeCell ref="C2:E2"/>
    <mergeCell ref="Q3:R8"/>
    <mergeCell ref="L1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Выбросы и пропуски</vt:lpstr>
      <vt:lpstr>Обработка выбросов и пропусков</vt:lpstr>
      <vt:lpstr>Множественная импутация</vt:lpstr>
      <vt:lpstr>Множ имп решено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Роман Никитин</cp:lastModifiedBy>
  <dcterms:created xsi:type="dcterms:W3CDTF">2018-09-10T02:17:43Z</dcterms:created>
  <dcterms:modified xsi:type="dcterms:W3CDTF">2019-10-10T08:31:02Z</dcterms:modified>
</cp:coreProperties>
</file>