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7BF74BC-2614-4577-BF00-ED9EFB39ECBB}" xr6:coauthVersionLast="41" xr6:coauthVersionMax="41" xr10:uidLastSave="{00000000-0000-0000-0000-000000000000}"/>
  <bookViews>
    <workbookView xWindow="-108" yWindow="-108" windowWidth="23256" windowHeight="13176" activeTab="2" xr2:uid="{00000000-000D-0000-FFFF-FFFF00000000}"/>
  </bookViews>
  <sheets>
    <sheet name="1-Меры" sheetId="2" r:id="rId1"/>
    <sheet name="3-Положения" sheetId="3" r:id="rId2"/>
    <sheet name="5-Портфель ч.1" sheetId="5" r:id="rId3"/>
    <sheet name="5.1-График" sheetId="6" r:id="rId4"/>
  </sheets>
  <definedNames>
    <definedName name="solver_adj" localSheetId="2" hidden="1">'5-Портфель ч.1'!$L$23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0" localSheetId="2" hidden="1">'5-Портфель ч.1'!$M$26</definedName>
    <definedName name="solver_lhs1" localSheetId="2" hidden="1">'5-Портфель ч.1'!$L$23</definedName>
    <definedName name="solver_lhs2" localSheetId="2" hidden="1">'5-Портфель ч.1'!$L$23</definedName>
    <definedName name="solver_lhs3" localSheetId="2" hidden="1">'5-Портфель ч.1'!$M$26</definedName>
    <definedName name="solver_lhs4" localSheetId="2" hidden="1">'5-Портфель ч.1'!$N$26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'5-Портфель ч.1'!$N$26</definedName>
    <definedName name="solver_pre" localSheetId="2" hidden="1">0.000001</definedName>
    <definedName name="solver_rbv" localSheetId="2" hidden="1">1</definedName>
    <definedName name="solver_rel0" localSheetId="2" hidden="1">3</definedName>
    <definedName name="solver_rel1" localSheetId="2" hidden="1">1</definedName>
    <definedName name="solver_rel2" localSheetId="2" hidden="1">3</definedName>
    <definedName name="solver_rel3" localSheetId="2" hidden="1">3</definedName>
    <definedName name="solver_rel4" localSheetId="2" hidden="1">1</definedName>
    <definedName name="solver_rhs0" localSheetId="2" hidden="1">2+'5-Портфель ч.1'!$N$21%</definedName>
    <definedName name="solver_rhs1" localSheetId="2" hidden="1">0.99</definedName>
    <definedName name="solver_rhs2" localSheetId="2" hidden="1">0.01</definedName>
    <definedName name="solver_rhs3" localSheetId="2" hidden="1">20%</definedName>
    <definedName name="solver_rhs4" localSheetId="2" hidden="1">5%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6" l="1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" i="6"/>
  <c r="D4" i="6" l="1"/>
  <c r="C5" i="6"/>
  <c r="C4" i="6"/>
  <c r="B5" i="6"/>
  <c r="B4" i="6"/>
  <c r="N24" i="5"/>
  <c r="M24" i="5"/>
  <c r="M15" i="5"/>
  <c r="L14" i="5"/>
  <c r="A11" i="6" l="1"/>
  <c r="B10" i="6"/>
  <c r="L24" i="5"/>
  <c r="L26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4" i="5"/>
  <c r="H4" i="5"/>
  <c r="I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4" i="5"/>
  <c r="L9" i="5" l="1"/>
  <c r="N3" i="5"/>
  <c r="K9" i="5"/>
  <c r="K3" i="5"/>
  <c r="L3" i="5"/>
  <c r="M9" i="5"/>
  <c r="A12" i="6"/>
  <c r="B11" i="6"/>
  <c r="M3" i="5"/>
  <c r="L15" i="5"/>
  <c r="N23" i="5" l="1"/>
  <c r="M23" i="5"/>
  <c r="N17" i="5"/>
  <c r="O23" i="5" s="1"/>
  <c r="A13" i="6"/>
  <c r="B12" i="6"/>
  <c r="U7" i="2"/>
  <c r="T7" i="2" s="1"/>
  <c r="S7" i="2" s="1"/>
  <c r="R7" i="2" s="1"/>
  <c r="Q7" i="2" s="1"/>
  <c r="P7" i="2" s="1"/>
  <c r="O7" i="2" s="1"/>
  <c r="N7" i="2" s="1"/>
  <c r="M7" i="2" s="1"/>
  <c r="L7" i="2" s="1"/>
  <c r="M26" i="5" l="1"/>
  <c r="N26" i="5"/>
  <c r="A14" i="6"/>
  <c r="B13" i="6"/>
  <c r="A15" i="6" l="1"/>
  <c r="B14" i="6"/>
  <c r="A16" i="6" l="1"/>
  <c r="B15" i="6"/>
  <c r="A17" i="6" l="1"/>
  <c r="B16" i="6"/>
  <c r="A18" i="6" l="1"/>
  <c r="B17" i="6"/>
  <c r="A19" i="6" l="1"/>
  <c r="B18" i="6"/>
  <c r="A20" i="6" l="1"/>
  <c r="B19" i="6"/>
  <c r="A21" i="6" l="1"/>
  <c r="B20" i="6"/>
  <c r="A22" i="6" l="1"/>
  <c r="B21" i="6"/>
  <c r="A23" i="6" l="1"/>
  <c r="B22" i="6"/>
  <c r="A24" i="6" l="1"/>
  <c r="B23" i="6"/>
  <c r="A25" i="6" l="1"/>
  <c r="B24" i="6"/>
  <c r="A26" i="6" l="1"/>
  <c r="B25" i="6"/>
  <c r="A27" i="6" l="1"/>
  <c r="B26" i="6"/>
  <c r="A28" i="6" l="1"/>
  <c r="B27" i="6"/>
  <c r="A29" i="6" l="1"/>
  <c r="B28" i="6"/>
  <c r="A30" i="6" l="1"/>
  <c r="B29" i="6"/>
  <c r="A31" i="6" l="1"/>
  <c r="B30" i="6"/>
  <c r="A32" i="6" l="1"/>
  <c r="B31" i="6"/>
  <c r="A33" i="6" l="1"/>
  <c r="B32" i="6"/>
  <c r="A34" i="6" l="1"/>
  <c r="B33" i="6"/>
  <c r="A35" i="6" l="1"/>
  <c r="B34" i="6"/>
  <c r="A36" i="6" l="1"/>
  <c r="B35" i="6"/>
  <c r="A37" i="6" l="1"/>
  <c r="B36" i="6"/>
  <c r="A38" i="6" l="1"/>
  <c r="B37" i="6"/>
  <c r="A39" i="6" l="1"/>
  <c r="B38" i="6"/>
  <c r="A40" i="6" l="1"/>
  <c r="B39" i="6"/>
  <c r="A41" i="6" l="1"/>
  <c r="B40" i="6"/>
  <c r="A42" i="6" l="1"/>
  <c r="B41" i="6"/>
  <c r="A43" i="6" l="1"/>
  <c r="B42" i="6"/>
  <c r="A44" i="6" l="1"/>
  <c r="B43" i="6"/>
  <c r="A45" i="6" l="1"/>
  <c r="B44" i="6"/>
  <c r="A46" i="6" l="1"/>
  <c r="B45" i="6"/>
  <c r="A47" i="6" l="1"/>
  <c r="B46" i="6"/>
  <c r="A48" i="6" l="1"/>
  <c r="B47" i="6"/>
  <c r="A49" i="6" l="1"/>
  <c r="B48" i="6"/>
  <c r="A50" i="6" l="1"/>
  <c r="B49" i="6"/>
  <c r="A51" i="6" l="1"/>
  <c r="B50" i="6"/>
  <c r="A52" i="6" l="1"/>
  <c r="B51" i="6"/>
  <c r="A53" i="6" l="1"/>
  <c r="B52" i="6"/>
  <c r="A54" i="6" l="1"/>
  <c r="B53" i="6"/>
  <c r="A55" i="6" l="1"/>
  <c r="B54" i="6"/>
  <c r="A56" i="6" l="1"/>
  <c r="B55" i="6"/>
  <c r="A57" i="6" l="1"/>
  <c r="B56" i="6"/>
  <c r="A58" i="6" l="1"/>
  <c r="B57" i="6"/>
  <c r="A59" i="6" l="1"/>
  <c r="B58" i="6"/>
  <c r="A60" i="6" l="1"/>
  <c r="B59" i="6"/>
  <c r="A61" i="6" l="1"/>
  <c r="B60" i="6"/>
  <c r="A62" i="6" l="1"/>
  <c r="B61" i="6"/>
  <c r="A63" i="6" l="1"/>
  <c r="B62" i="6"/>
  <c r="A64" i="6" l="1"/>
  <c r="B63" i="6"/>
  <c r="A65" i="6" l="1"/>
  <c r="B64" i="6"/>
  <c r="A66" i="6" l="1"/>
  <c r="B65" i="6"/>
  <c r="A67" i="6" l="1"/>
  <c r="B66" i="6"/>
  <c r="A68" i="6" l="1"/>
  <c r="B67" i="6"/>
  <c r="A69" i="6" l="1"/>
  <c r="B68" i="6"/>
  <c r="A70" i="6" l="1"/>
  <c r="B69" i="6"/>
  <c r="A71" i="6" l="1"/>
  <c r="B70" i="6"/>
  <c r="A72" i="6" l="1"/>
  <c r="B71" i="6"/>
  <c r="A73" i="6" l="1"/>
  <c r="B72" i="6"/>
  <c r="A74" i="6" l="1"/>
  <c r="B73" i="6"/>
  <c r="A75" i="6" l="1"/>
  <c r="B74" i="6"/>
  <c r="A76" i="6" l="1"/>
  <c r="B75" i="6"/>
  <c r="A77" i="6" l="1"/>
  <c r="B76" i="6"/>
  <c r="A78" i="6" l="1"/>
  <c r="B77" i="6"/>
  <c r="A79" i="6" l="1"/>
  <c r="B78" i="6"/>
  <c r="A80" i="6" l="1"/>
  <c r="B79" i="6"/>
  <c r="A81" i="6" l="1"/>
  <c r="B80" i="6"/>
  <c r="A82" i="6" l="1"/>
  <c r="B81" i="6"/>
  <c r="A83" i="6" l="1"/>
  <c r="B82" i="6"/>
  <c r="A84" i="6" l="1"/>
  <c r="B83" i="6"/>
  <c r="A85" i="6" l="1"/>
  <c r="B84" i="6"/>
  <c r="A86" i="6" l="1"/>
  <c r="B85" i="6"/>
  <c r="A87" i="6" l="1"/>
  <c r="B86" i="6"/>
  <c r="A88" i="6" l="1"/>
  <c r="B87" i="6"/>
  <c r="A89" i="6" l="1"/>
  <c r="B88" i="6"/>
  <c r="A90" i="6" l="1"/>
  <c r="B89" i="6"/>
  <c r="A91" i="6" l="1"/>
  <c r="B90" i="6"/>
  <c r="A92" i="6" l="1"/>
  <c r="B91" i="6"/>
  <c r="A93" i="6" l="1"/>
  <c r="B92" i="6"/>
  <c r="A94" i="6" l="1"/>
  <c r="B93" i="6"/>
  <c r="A95" i="6" l="1"/>
  <c r="B94" i="6"/>
  <c r="A96" i="6" l="1"/>
  <c r="B95" i="6"/>
  <c r="A97" i="6" l="1"/>
  <c r="B96" i="6"/>
  <c r="A98" i="6" l="1"/>
  <c r="B97" i="6"/>
  <c r="A99" i="6" l="1"/>
  <c r="B98" i="6"/>
  <c r="A100" i="6" l="1"/>
  <c r="B99" i="6"/>
  <c r="A101" i="6" l="1"/>
  <c r="B100" i="6"/>
  <c r="A102" i="6" l="1"/>
  <c r="B101" i="6"/>
  <c r="A103" i="6" l="1"/>
  <c r="B102" i="6"/>
  <c r="A104" i="6" l="1"/>
  <c r="B103" i="6"/>
  <c r="A105" i="6" l="1"/>
  <c r="B104" i="6"/>
  <c r="A106" i="6" l="1"/>
  <c r="B105" i="6"/>
  <c r="A107" i="6" l="1"/>
  <c r="B106" i="6"/>
  <c r="A108" i="6" l="1"/>
  <c r="B107" i="6"/>
  <c r="B108" i="6" l="1"/>
</calcChain>
</file>

<file path=xl/sharedStrings.xml><?xml version="1.0" encoding="utf-8"?>
<sst xmlns="http://schemas.openxmlformats.org/spreadsheetml/2006/main" count="130" uniqueCount="84">
  <si>
    <t>Торговый день условно разделяется на четыре торговые сессии: Азиатская (Япония, Китай), Европейская (Лондон, Германия, Швейцария), Американская (США, Канада), Тихоокеанская (Австралия, Новая Зеландия).</t>
  </si>
  <si>
    <t>В торговом дне 24 часа он начинается и заканчивается в 00:00 UTC (Universal Coordinated Time - Всемирное координированное время). UTC+3 сответствует MSK (Московское время).</t>
  </si>
  <si>
    <t>Важно это запомнить!</t>
  </si>
  <si>
    <t>Основные характеристики активов формируют три фактора: ПРИБЫЛЬ, ВРЕМЯ и РИСК.</t>
  </si>
  <si>
    <t>Пример:</t>
  </si>
  <si>
    <t>Цена вчера:</t>
  </si>
  <si>
    <t>Цена сегодня:</t>
  </si>
  <si>
    <t>50 руб.</t>
  </si>
  <si>
    <t>Цена месяц назад:</t>
  </si>
  <si>
    <t>Цена год назад:</t>
  </si>
  <si>
    <t>Год</t>
  </si>
  <si>
    <t>Дней</t>
  </si>
  <si>
    <t>Фактическое количество торговых дней в году на бирже ММВБ</t>
  </si>
  <si>
    <t>Условно, в календарной неделе 5 торговых дней, в календарном месяце 21 торговый день, в календарном году 252 торговых дня. В году 12 месяцев.</t>
  </si>
  <si>
    <t>При оценке активов всегда следует использовать ОДИНАКОВЫЕ временные интервалы. Общепринятый интервал мер доходности и волатильности - 1 год.</t>
  </si>
  <si>
    <t>Расчёт годвой волатильности:</t>
  </si>
  <si>
    <t>Волатильность (𝜎) - это мера РИСКА возникающего за определенное ВРЕМЯ.</t>
  </si>
  <si>
    <t>где</t>
  </si>
  <si>
    <t>P</t>
  </si>
  <si>
    <t>𝜎</t>
  </si>
  <si>
    <t>Среднегодовая волатильность равна стандартному отклонению доходности за период, делённому на квадратный корень временного периода, выраженного в годах.</t>
  </si>
  <si>
    <t xml:space="preserve"> - среднегодовая волатильность</t>
  </si>
  <si>
    <t xml:space="preserve"> - стандартное отклонение доходности за период</t>
  </si>
  <si>
    <t xml:space="preserve"> - продолжительность периода выраженная в годах</t>
  </si>
  <si>
    <t xml:space="preserve"> Формула для расчёта среднегодовой волатильности:</t>
  </si>
  <si>
    <t>Стандартное отклонение доходности за день: 0,007</t>
  </si>
  <si>
    <t>Среднегодовая волатильность:</t>
  </si>
  <si>
    <t>Стандартное отклонение доходности за месяц: 0,01733</t>
  </si>
  <si>
    <t>Стандартное отклонение доходности за три года: 0,0867</t>
  </si>
  <si>
    <t>Доходность (r) - это мера ПРИБЫЛИ получаемой за определенное ВРЕМЯ.</t>
  </si>
  <si>
    <t>𝜎r</t>
  </si>
  <si>
    <t>Дата</t>
  </si>
  <si>
    <t>Основные положения портфельной теории Марковица.</t>
  </si>
  <si>
    <t>1. Тенденции активов к росту или снижению в течение длительного времени не изменяются.</t>
  </si>
  <si>
    <t>3. В течение всего времени существования инвестиционного портфеля, его характеристики не изменяются.</t>
  </si>
  <si>
    <t>4. Доходность портфеля ценных бумаг соответствует сумме произведений их доходностей на доли в портфеле.</t>
  </si>
  <si>
    <t>5. Риск ценой бумаги соответствует вариативности её доходности за время существования инвестиционного портфеля.</t>
  </si>
  <si>
    <t>2. Ковариация доходности любых двух  активов в течение длительного времени не изменяется.</t>
  </si>
  <si>
    <t>7. Из всей существующей совокупности возможных портфелей, всегда  можно выбрать наиболее оптимальный, используя метод квадратичной оптимизации.</t>
  </si>
  <si>
    <t>Основные формулы портфеля Марковица.</t>
  </si>
  <si>
    <t>Исходные данные для 2017 года (247 дней):</t>
  </si>
  <si>
    <t>Относительная доходность измеряется в долях и соответствует отношению разнице приращения стоимости актива к первоначальной цене :</t>
  </si>
  <si>
    <t>50,01 руб.</t>
  </si>
  <si>
    <t>50,2 руб.</t>
  </si>
  <si>
    <t>Относительная среднегодовая доходность:</t>
  </si>
  <si>
    <t>52,3 руб.</t>
  </si>
  <si>
    <t>r</t>
  </si>
  <si>
    <t xml:space="preserve"> - доходность</t>
  </si>
  <si>
    <t xml:space="preserve"> - первоначальная цена</t>
  </si>
  <si>
    <t xml:space="preserve"> - текущая цена</t>
  </si>
  <si>
    <r>
      <t>V</t>
    </r>
    <r>
      <rPr>
        <b/>
        <i/>
        <sz val="9"/>
        <color theme="1"/>
        <rFont val="Calibri"/>
        <family val="2"/>
        <charset val="204"/>
        <scheme val="minor"/>
      </rPr>
      <t>1</t>
    </r>
  </si>
  <si>
    <r>
      <t>V</t>
    </r>
    <r>
      <rPr>
        <b/>
        <i/>
        <sz val="10"/>
        <color theme="1"/>
        <rFont val="Calibri"/>
        <family val="2"/>
        <charset val="204"/>
        <scheme val="minor"/>
      </rPr>
      <t>2</t>
    </r>
  </si>
  <si>
    <t>r%</t>
  </si>
  <si>
    <t xml:space="preserve"> - среднегодовая доходность</t>
  </si>
  <si>
    <t xml:space="preserve"> - среднегодовая доходность в процентах</t>
  </si>
  <si>
    <t>Расчёт относительной среднегодовой доходности:</t>
  </si>
  <si>
    <r>
      <t xml:space="preserve">Доходность портфеля из </t>
    </r>
    <r>
      <rPr>
        <b/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активов.</t>
    </r>
  </si>
  <si>
    <r>
      <t xml:space="preserve">Риск портфеля из </t>
    </r>
    <r>
      <rPr>
        <b/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активов.</t>
    </r>
  </si>
  <si>
    <t>ω</t>
  </si>
  <si>
    <t xml:space="preserve"> - доля в портфеле</t>
  </si>
  <si>
    <t xml:space="preserve"> - риск</t>
  </si>
  <si>
    <t>Любые два актива можно рассматривать как самостоятельный портфель.</t>
  </si>
  <si>
    <t>Доходность портфеля из двух активов</t>
  </si>
  <si>
    <t>Риск портфеля из двух активов</t>
  </si>
  <si>
    <t>Портфель из любого количества активов можно рассматривать, как совокупность пар активов.</t>
  </si>
  <si>
    <t>Цена</t>
  </si>
  <si>
    <t>Доходность %</t>
  </si>
  <si>
    <t>Среднегодовая доходность %</t>
  </si>
  <si>
    <t>Наименьшая корреляция:</t>
  </si>
  <si>
    <t>Среднегодовой риск %</t>
  </si>
  <si>
    <t>Таблица корреляции доходности</t>
  </si>
  <si>
    <t>Рассчёт портфеля минимального риска</t>
  </si>
  <si>
    <t>Портфель</t>
  </si>
  <si>
    <t>cor</t>
  </si>
  <si>
    <t xml:space="preserve"> - коэффициент корреляции</t>
  </si>
  <si>
    <t>График возможных портфелей для активов RUAL и QIWI</t>
  </si>
  <si>
    <r>
      <rPr>
        <b/>
        <i/>
        <sz val="14"/>
        <color theme="1"/>
        <rFont val="Calibri"/>
        <family val="2"/>
        <charset val="204"/>
        <scheme val="minor"/>
      </rPr>
      <t>r</t>
    </r>
    <r>
      <rPr>
        <b/>
        <i/>
        <sz val="10"/>
        <color theme="1"/>
        <rFont val="Calibri"/>
        <family val="2"/>
        <charset val="204"/>
        <scheme val="minor"/>
      </rPr>
      <t>p</t>
    </r>
  </si>
  <si>
    <t>6. Разнонаправленная  доходность любых двух активов снижает общий риск пары пропорционально коэффициенту корреляции.</t>
  </si>
  <si>
    <t>GAZPROM</t>
  </si>
  <si>
    <t>AEROFLOT</t>
  </si>
  <si>
    <t>KAMAZ</t>
  </si>
  <si>
    <t>PIK</t>
  </si>
  <si>
    <t>Исключаем актив КАМАЗА, как убыточный</t>
  </si>
  <si>
    <t>Строить портфель будем из пары GAZPROM+PIK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</si>
</sst>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00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5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86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19" xfId="0" applyFill="1" applyBorder="1"/>
    <xf numFmtId="0" fontId="0" fillId="34" borderId="0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17" xfId="0" applyFill="1" applyBorder="1"/>
    <xf numFmtId="0" fontId="0" fillId="34" borderId="18" xfId="0" applyFill="1" applyBorder="1"/>
    <xf numFmtId="0" fontId="16" fillId="34" borderId="17" xfId="0" applyFont="1" applyFill="1" applyBorder="1" applyAlignment="1">
      <alignment horizontal="right"/>
    </xf>
    <xf numFmtId="0" fontId="16" fillId="34" borderId="0" xfId="0" applyFont="1" applyFill="1" applyBorder="1" applyAlignment="1">
      <alignment horizontal="right"/>
    </xf>
    <xf numFmtId="0" fontId="21" fillId="34" borderId="22" xfId="0" applyFon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16" fillId="33" borderId="16" xfId="0" applyFont="1" applyFill="1" applyBorder="1"/>
    <xf numFmtId="0" fontId="0" fillId="33" borderId="17" xfId="0" applyFill="1" applyBorder="1"/>
    <xf numFmtId="17" fontId="0" fillId="33" borderId="17" xfId="0" applyNumberFormat="1" applyFill="1" applyBorder="1"/>
    <xf numFmtId="9" fontId="0" fillId="33" borderId="17" xfId="42" applyFont="1" applyFill="1" applyBorder="1"/>
    <xf numFmtId="0" fontId="0" fillId="33" borderId="18" xfId="0" applyFill="1" applyBorder="1"/>
    <xf numFmtId="9" fontId="0" fillId="34" borderId="0" xfId="42" applyFont="1" applyFill="1" applyBorder="1"/>
    <xf numFmtId="9" fontId="0" fillId="34" borderId="22" xfId="42" applyFont="1" applyFill="1" applyBorder="1"/>
    <xf numFmtId="14" fontId="0" fillId="0" borderId="0" xfId="0" applyNumberFormat="1" applyAlignment="1">
      <alignment horizontal="center" vertical="center"/>
    </xf>
    <xf numFmtId="10" fontId="0" fillId="0" borderId="0" xfId="42" applyNumberFormat="1" applyFont="1"/>
    <xf numFmtId="164" fontId="0" fillId="0" borderId="0" xfId="0" applyNumberFormat="1"/>
    <xf numFmtId="0" fontId="0" fillId="0" borderId="0" xfId="0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16" fillId="0" borderId="0" xfId="0" applyFont="1" applyFill="1" applyBorder="1"/>
    <xf numFmtId="17" fontId="0" fillId="0" borderId="0" xfId="0" applyNumberFormat="1" applyFill="1" applyBorder="1"/>
    <xf numFmtId="9" fontId="0" fillId="0" borderId="0" xfId="42" applyFont="1" applyFill="1" applyBorder="1"/>
    <xf numFmtId="0" fontId="16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34" borderId="0" xfId="0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6" fillId="34" borderId="17" xfId="0" applyFont="1" applyFill="1" applyBorder="1" applyAlignment="1"/>
    <xf numFmtId="0" fontId="16" fillId="34" borderId="18" xfId="0" applyFont="1" applyFill="1" applyBorder="1" applyAlignment="1"/>
    <xf numFmtId="0" fontId="16" fillId="34" borderId="0" xfId="0" applyFont="1" applyFill="1" applyBorder="1" applyAlignment="1"/>
    <xf numFmtId="0" fontId="16" fillId="34" borderId="20" xfId="0" applyFont="1" applyFill="1" applyBorder="1" applyAlignment="1"/>
    <xf numFmtId="0" fontId="16" fillId="34" borderId="22" xfId="0" applyFont="1" applyFill="1" applyBorder="1" applyAlignment="1"/>
    <xf numFmtId="0" fontId="16" fillId="34" borderId="23" xfId="0" applyFont="1" applyFill="1" applyBorder="1" applyAlignment="1"/>
    <xf numFmtId="0" fontId="0" fillId="34" borderId="0" xfId="0" applyFont="1" applyFill="1" applyBorder="1" applyAlignment="1">
      <alignment horizontal="center"/>
    </xf>
    <xf numFmtId="0" fontId="21" fillId="34" borderId="17" xfId="0" applyFont="1" applyFill="1" applyBorder="1" applyAlignment="1">
      <alignment horizontal="right"/>
    </xf>
    <xf numFmtId="0" fontId="21" fillId="34" borderId="0" xfId="0" applyFont="1" applyFill="1" applyBorder="1" applyAlignment="1">
      <alignment horizontal="right"/>
    </xf>
    <xf numFmtId="0" fontId="0" fillId="34" borderId="17" xfId="0" applyFont="1" applyFill="1" applyBorder="1" applyAlignment="1"/>
    <xf numFmtId="0" fontId="0" fillId="34" borderId="0" xfId="0" applyFont="1" applyFill="1" applyBorder="1" applyAlignment="1"/>
    <xf numFmtId="0" fontId="0" fillId="34" borderId="22" xfId="0" applyFont="1" applyFill="1" applyBorder="1" applyAlignment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16" fillId="0" borderId="19" xfId="0" applyFont="1" applyFill="1" applyBorder="1" applyAlignment="1"/>
    <xf numFmtId="0" fontId="16" fillId="0" borderId="20" xfId="0" applyFont="1" applyFill="1" applyBorder="1" applyAlignment="1"/>
    <xf numFmtId="0" fontId="0" fillId="0" borderId="19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9" xfId="0" applyFill="1" applyBorder="1" applyAlignment="1">
      <alignment vertical="center"/>
    </xf>
    <xf numFmtId="0" fontId="0" fillId="0" borderId="20" xfId="0" applyFill="1" applyBorder="1"/>
    <xf numFmtId="0" fontId="0" fillId="0" borderId="0" xfId="0" applyAlignment="1"/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/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165" fontId="0" fillId="0" borderId="13" xfId="42" applyNumberFormat="1" applyFont="1" applyBorder="1"/>
    <xf numFmtId="165" fontId="0" fillId="0" borderId="14" xfId="42" applyNumberFormat="1" applyFont="1" applyBorder="1"/>
    <xf numFmtId="165" fontId="0" fillId="0" borderId="15" xfId="42" applyNumberFormat="1" applyFont="1" applyBorder="1"/>
    <xf numFmtId="0" fontId="0" fillId="0" borderId="23" xfId="0" applyBorder="1"/>
    <xf numFmtId="0" fontId="21" fillId="0" borderId="27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165" fontId="0" fillId="0" borderId="27" xfId="0" applyNumberFormat="1" applyBorder="1"/>
    <xf numFmtId="0" fontId="0" fillId="0" borderId="28" xfId="0" applyBorder="1"/>
    <xf numFmtId="0" fontId="21" fillId="0" borderId="29" xfId="0" applyFont="1" applyFill="1" applyBorder="1" applyAlignment="1">
      <alignment horizontal="center"/>
    </xf>
    <xf numFmtId="164" fontId="0" fillId="0" borderId="14" xfId="42" applyNumberFormat="1" applyFont="1" applyBorder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21" fillId="0" borderId="0" xfId="0" applyFont="1" applyAlignment="1">
      <alignment horizontal="center"/>
    </xf>
    <xf numFmtId="0" fontId="6" fillId="2" borderId="26" xfId="6" applyNumberFormat="1" applyBorder="1"/>
    <xf numFmtId="165" fontId="7" fillId="35" borderId="30" xfId="7" applyNumberFormat="1" applyFill="1" applyBorder="1"/>
    <xf numFmtId="165" fontId="6" fillId="36" borderId="30" xfId="6" applyNumberFormat="1" applyFill="1" applyBorder="1"/>
    <xf numFmtId="165" fontId="6" fillId="37" borderId="30" xfId="6" applyNumberFormat="1" applyFill="1" applyBorder="1"/>
    <xf numFmtId="0" fontId="0" fillId="0" borderId="0" xfId="0"/>
    <xf numFmtId="0" fontId="0" fillId="0" borderId="0" xfId="0"/>
    <xf numFmtId="0" fontId="16" fillId="0" borderId="1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33" borderId="19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33" borderId="20" xfId="0" applyFont="1" applyFill="1" applyBorder="1" applyAlignment="1">
      <alignment horizontal="left"/>
    </xf>
    <xf numFmtId="0" fontId="16" fillId="34" borderId="2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left"/>
    </xf>
    <xf numFmtId="0" fontId="16" fillId="33" borderId="17" xfId="0" applyFont="1" applyFill="1" applyBorder="1" applyAlignment="1">
      <alignment horizontal="left"/>
    </xf>
    <xf numFmtId="0" fontId="16" fillId="33" borderId="18" xfId="0" applyFont="1" applyFill="1" applyBorder="1" applyAlignment="1">
      <alignment horizontal="left"/>
    </xf>
    <xf numFmtId="0" fontId="18" fillId="34" borderId="16" xfId="0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18" fillId="33" borderId="23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20" xfId="0" applyFont="1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20" fillId="33" borderId="16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>
      <alignment horizontal="center" vertical="top"/>
    </xf>
    <xf numFmtId="0" fontId="0" fillId="0" borderId="17" xfId="0" applyFill="1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9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0" xfId="0" applyFill="1" applyBorder="1" applyAlignment="1">
      <alignment horizontal="center" vertical="top"/>
    </xf>
    <xf numFmtId="0" fontId="0" fillId="0" borderId="21" xfId="0" applyFill="1" applyBorder="1" applyAlignment="1">
      <alignment horizontal="center" vertical="top"/>
    </xf>
    <xf numFmtId="0" fontId="0" fillId="0" borderId="22" xfId="0" applyFill="1" applyBorder="1" applyAlignment="1">
      <alignment horizontal="center" vertical="top"/>
    </xf>
    <xf numFmtId="0" fontId="0" fillId="0" borderId="23" xfId="0" applyFill="1" applyBorder="1" applyAlignment="1">
      <alignment horizontal="center" vertical="top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18" fillId="33" borderId="20" xfId="0" applyFont="1" applyFill="1" applyBorder="1" applyAlignment="1">
      <alignment horizontal="left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29" xfId="0" applyNumberForma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1" fillId="0" borderId="0" xfId="0" applyFont="1" applyAlignment="1">
      <alignment horizontal="center"/>
    </xf>
  </cellXfs>
  <cellStyles count="50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1 2" xfId="44" xr:uid="{563C2C7C-CF3D-4A95-985B-63BD8F166543}"/>
    <cellStyle name="60% — акцент2" xfId="25" builtinId="36" customBuiltin="1"/>
    <cellStyle name="60% — акцент2 2" xfId="45" xr:uid="{3DA069D9-6856-437F-B78C-8FB55FC1532E}"/>
    <cellStyle name="60% — акцент3" xfId="29" builtinId="40" customBuiltin="1"/>
    <cellStyle name="60% — акцент3 2" xfId="46" xr:uid="{4E75D9E8-445E-4C24-AE39-2447568109CC}"/>
    <cellStyle name="60% — акцент4" xfId="33" builtinId="44" customBuiltin="1"/>
    <cellStyle name="60% — акцент4 2" xfId="47" xr:uid="{DFA4553E-3A20-4E79-8C46-F2D4D870FE6F}"/>
    <cellStyle name="60% — акцент5" xfId="37" builtinId="48" customBuiltin="1"/>
    <cellStyle name="60% — акцент5 2" xfId="48" xr:uid="{7CEE793D-CBC1-4237-A6F0-2F4C2DD73734}"/>
    <cellStyle name="60% — акцент6" xfId="41" builtinId="52" customBuiltin="1"/>
    <cellStyle name="60% — акцент6 2" xfId="49" xr:uid="{B1E4C5B1-25D1-43D6-BBC4-A1D70F0DB20B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Нейтральный 2" xfId="43" xr:uid="{FCB3735D-6212-44FB-A6D3-13A9A998EFD0}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Доходность</a:t>
            </a:r>
          </a:p>
        </c:rich>
      </c:tx>
      <c:layout>
        <c:manualLayout>
          <c:xMode val="edge"/>
          <c:yMode val="edge"/>
          <c:x val="0.47176013850988857"/>
          <c:y val="0.912393162393162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173440656094062E-2"/>
          <c:y val="7.9471195908203784E-2"/>
          <c:w val="0.89387583039687601"/>
          <c:h val="0.765503903358234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'5.1-График'!$C$10:$C$108</c:f>
              <c:numCache>
                <c:formatCode>General</c:formatCode>
                <c:ptCount val="99"/>
                <c:pt idx="0">
                  <c:v>0.42175834920862315</c:v>
                </c:pt>
                <c:pt idx="1">
                  <c:v>0.41673920430645861</c:v>
                </c:pt>
                <c:pt idx="2">
                  <c:v>0.41172005940429418</c:v>
                </c:pt>
                <c:pt idx="3">
                  <c:v>0.40670091450212975</c:v>
                </c:pt>
                <c:pt idx="4">
                  <c:v>0.40168176959996521</c:v>
                </c:pt>
                <c:pt idx="5">
                  <c:v>0.39666262469780078</c:v>
                </c:pt>
                <c:pt idx="6">
                  <c:v>0.39164347979563635</c:v>
                </c:pt>
                <c:pt idx="7">
                  <c:v>0.38662433489347187</c:v>
                </c:pt>
                <c:pt idx="8">
                  <c:v>0.38160518999130744</c:v>
                </c:pt>
                <c:pt idx="9">
                  <c:v>0.37658604508914295</c:v>
                </c:pt>
                <c:pt idx="10">
                  <c:v>0.37156690018697847</c:v>
                </c:pt>
                <c:pt idx="11">
                  <c:v>0.36654775528481404</c:v>
                </c:pt>
                <c:pt idx="12">
                  <c:v>0.36152861038264955</c:v>
                </c:pt>
                <c:pt idx="13">
                  <c:v>0.35650946548048507</c:v>
                </c:pt>
                <c:pt idx="14">
                  <c:v>0.35149032057832064</c:v>
                </c:pt>
                <c:pt idx="15">
                  <c:v>0.34647117567615615</c:v>
                </c:pt>
                <c:pt idx="16">
                  <c:v>0.34145203077399167</c:v>
                </c:pt>
                <c:pt idx="17">
                  <c:v>0.33643288587182724</c:v>
                </c:pt>
                <c:pt idx="18">
                  <c:v>0.33141374096966275</c:v>
                </c:pt>
                <c:pt idx="19">
                  <c:v>0.32639459606749827</c:v>
                </c:pt>
                <c:pt idx="20">
                  <c:v>0.32137545116533384</c:v>
                </c:pt>
                <c:pt idx="21">
                  <c:v>0.31635630626316935</c:v>
                </c:pt>
                <c:pt idx="22">
                  <c:v>0.31133716136100487</c:v>
                </c:pt>
                <c:pt idx="23">
                  <c:v>0.30631801645884038</c:v>
                </c:pt>
                <c:pt idx="24">
                  <c:v>0.30129887155667601</c:v>
                </c:pt>
                <c:pt idx="25">
                  <c:v>0.29627972665451152</c:v>
                </c:pt>
                <c:pt idx="26">
                  <c:v>0.29126058175234704</c:v>
                </c:pt>
                <c:pt idx="27">
                  <c:v>0.28624143685018261</c:v>
                </c:pt>
                <c:pt idx="28">
                  <c:v>0.28122229194801812</c:v>
                </c:pt>
                <c:pt idx="29">
                  <c:v>0.27620314704585364</c:v>
                </c:pt>
                <c:pt idx="30">
                  <c:v>0.27118400214368921</c:v>
                </c:pt>
                <c:pt idx="31">
                  <c:v>0.26616485724152472</c:v>
                </c:pt>
                <c:pt idx="32">
                  <c:v>0.26114571233936024</c:v>
                </c:pt>
                <c:pt idx="33">
                  <c:v>0.25612656743719581</c:v>
                </c:pt>
                <c:pt idx="34">
                  <c:v>0.25110742253503132</c:v>
                </c:pt>
                <c:pt idx="35">
                  <c:v>0.24608827763286684</c:v>
                </c:pt>
                <c:pt idx="36">
                  <c:v>0.24106913273070238</c:v>
                </c:pt>
                <c:pt idx="37">
                  <c:v>0.23604998782853787</c:v>
                </c:pt>
                <c:pt idx="38">
                  <c:v>0.23103084292637344</c:v>
                </c:pt>
                <c:pt idx="39">
                  <c:v>0.22601169802420898</c:v>
                </c:pt>
                <c:pt idx="40">
                  <c:v>0.22099255312204447</c:v>
                </c:pt>
                <c:pt idx="41">
                  <c:v>0.21597340821988004</c:v>
                </c:pt>
                <c:pt idx="42">
                  <c:v>0.21095426331771555</c:v>
                </c:pt>
                <c:pt idx="43">
                  <c:v>0.20593511841555109</c:v>
                </c:pt>
                <c:pt idx="44">
                  <c:v>0.20091597351338664</c:v>
                </c:pt>
                <c:pt idx="45">
                  <c:v>0.19589682861122215</c:v>
                </c:pt>
                <c:pt idx="46">
                  <c:v>0.19087768370905769</c:v>
                </c:pt>
                <c:pt idx="47">
                  <c:v>0.18585853880689324</c:v>
                </c:pt>
                <c:pt idx="48">
                  <c:v>0.18083939390472875</c:v>
                </c:pt>
                <c:pt idx="49">
                  <c:v>0.17582024900256432</c:v>
                </c:pt>
                <c:pt idx="50">
                  <c:v>0.17080110410039984</c:v>
                </c:pt>
                <c:pt idx="51">
                  <c:v>0.16578195919823535</c:v>
                </c:pt>
                <c:pt idx="52">
                  <c:v>0.16076281429607087</c:v>
                </c:pt>
                <c:pt idx="53">
                  <c:v>0.15574366939390644</c:v>
                </c:pt>
                <c:pt idx="54">
                  <c:v>0.15072452449174195</c:v>
                </c:pt>
                <c:pt idx="55">
                  <c:v>0.14570537958957747</c:v>
                </c:pt>
                <c:pt idx="56">
                  <c:v>0.14068623468741304</c:v>
                </c:pt>
                <c:pt idx="57">
                  <c:v>0.13566708978524855</c:v>
                </c:pt>
                <c:pt idx="58">
                  <c:v>0.13064794488308407</c:v>
                </c:pt>
                <c:pt idx="59">
                  <c:v>0.12562879998091964</c:v>
                </c:pt>
                <c:pt idx="60">
                  <c:v>0.12060965507875515</c:v>
                </c:pt>
                <c:pt idx="61">
                  <c:v>0.11559051017659067</c:v>
                </c:pt>
                <c:pt idx="62">
                  <c:v>0.11057136527442622</c:v>
                </c:pt>
                <c:pt idx="63">
                  <c:v>0.10555222037226175</c:v>
                </c:pt>
                <c:pt idx="64">
                  <c:v>0.10053307547009727</c:v>
                </c:pt>
                <c:pt idx="65">
                  <c:v>9.5513930567932795E-2</c:v>
                </c:pt>
                <c:pt idx="66">
                  <c:v>9.0494785665768351E-2</c:v>
                </c:pt>
                <c:pt idx="67">
                  <c:v>8.5475640763603866E-2</c:v>
                </c:pt>
                <c:pt idx="68">
                  <c:v>8.0456495861439395E-2</c:v>
                </c:pt>
                <c:pt idx="69">
                  <c:v>7.5437350959274951E-2</c:v>
                </c:pt>
                <c:pt idx="70">
                  <c:v>7.0418206057110466E-2</c:v>
                </c:pt>
                <c:pt idx="71">
                  <c:v>6.5399061154946009E-2</c:v>
                </c:pt>
                <c:pt idx="72">
                  <c:v>6.0379916252781531E-2</c:v>
                </c:pt>
                <c:pt idx="73">
                  <c:v>5.5360771350617066E-2</c:v>
                </c:pt>
                <c:pt idx="74">
                  <c:v>5.0341626448452588E-2</c:v>
                </c:pt>
                <c:pt idx="75">
                  <c:v>4.5322481546288124E-2</c:v>
                </c:pt>
                <c:pt idx="76">
                  <c:v>4.0303336644123666E-2</c:v>
                </c:pt>
                <c:pt idx="77">
                  <c:v>3.5284191741959188E-2</c:v>
                </c:pt>
                <c:pt idx="78">
                  <c:v>3.0265046839794724E-2</c:v>
                </c:pt>
                <c:pt idx="79">
                  <c:v>2.5245901937630252E-2</c:v>
                </c:pt>
                <c:pt idx="80">
                  <c:v>2.0226757035465788E-2</c:v>
                </c:pt>
                <c:pt idx="81">
                  <c:v>1.5207612133301324E-2</c:v>
                </c:pt>
                <c:pt idx="82">
                  <c:v>1.0188467231136845E-2</c:v>
                </c:pt>
                <c:pt idx="83">
                  <c:v>5.1693223289723811E-3</c:v>
                </c:pt>
                <c:pt idx="84">
                  <c:v>1.501774268079098E-4</c:v>
                </c:pt>
                <c:pt idx="85">
                  <c:v>-4.8689674753565476E-3</c:v>
                </c:pt>
                <c:pt idx="86">
                  <c:v>-9.8881123775210258E-3</c:v>
                </c:pt>
                <c:pt idx="87">
                  <c:v>-1.490725727968549E-2</c:v>
                </c:pt>
                <c:pt idx="88">
                  <c:v>-1.9926402181849961E-2</c:v>
                </c:pt>
                <c:pt idx="89">
                  <c:v>-2.4945547084014426E-2</c:v>
                </c:pt>
                <c:pt idx="90">
                  <c:v>-2.996469198617889E-2</c:v>
                </c:pt>
                <c:pt idx="91">
                  <c:v>-3.4983836888343368E-2</c:v>
                </c:pt>
                <c:pt idx="92">
                  <c:v>-4.0002981790507833E-2</c:v>
                </c:pt>
                <c:pt idx="93">
                  <c:v>-4.502212669267229E-2</c:v>
                </c:pt>
                <c:pt idx="94">
                  <c:v>-5.0041271594836768E-2</c:v>
                </c:pt>
                <c:pt idx="95">
                  <c:v>-5.5060416497001233E-2</c:v>
                </c:pt>
                <c:pt idx="96">
                  <c:v>-6.0079561399165704E-2</c:v>
                </c:pt>
                <c:pt idx="97">
                  <c:v>-6.5098706301330175E-2</c:v>
                </c:pt>
                <c:pt idx="98">
                  <c:v>-7.0117851203494633E-2</c:v>
                </c:pt>
              </c:numCache>
            </c:numRef>
          </c:cat>
          <c:val>
            <c:numRef>
              <c:f>'5.1-График'!$D$10:$D$108</c:f>
              <c:numCache>
                <c:formatCode>General</c:formatCode>
                <c:ptCount val="99"/>
                <c:pt idx="0">
                  <c:v>0.74219878319811949</c:v>
                </c:pt>
                <c:pt idx="1">
                  <c:v>0.73590575776919998</c:v>
                </c:pt>
                <c:pt idx="2">
                  <c:v>0.72966294895453798</c:v>
                </c:pt>
                <c:pt idx="3">
                  <c:v>0.72347165670694136</c:v>
                </c:pt>
                <c:pt idx="4">
                  <c:v>0.71733321494380919</c:v>
                </c:pt>
                <c:pt idx="5">
                  <c:v>0.71124899204641201</c:v>
                </c:pt>
                <c:pt idx="6">
                  <c:v>0.70522039132070913</c:v>
                </c:pt>
                <c:pt idx="7">
                  <c:v>0.69924885141422466</c:v>
                </c:pt>
                <c:pt idx="8">
                  <c:v>0.69333584668310055</c:v>
                </c:pt>
                <c:pt idx="9">
                  <c:v>0.68748288750303643</c:v>
                </c:pt>
                <c:pt idx="10">
                  <c:v>0.681691520517407</c:v>
                </c:pt>
                <c:pt idx="11">
                  <c:v>0.6759633288154302</c:v>
                </c:pt>
                <c:pt idx="12">
                  <c:v>0.67029993203283367</c:v>
                </c:pt>
                <c:pt idx="13">
                  <c:v>0.66470298636705905</c:v>
                </c:pt>
                <c:pt idx="14">
                  <c:v>0.65917418449862952</c:v>
                </c:pt>
                <c:pt idx="15">
                  <c:v>0.65371525540992304</c:v>
                </c:pt>
                <c:pt idx="16">
                  <c:v>0.64832796409222526</c:v>
                </c:pt>
                <c:pt idx="17">
                  <c:v>0.64301411113159845</c:v>
                </c:pt>
                <c:pt idx="18">
                  <c:v>0.63777553216380989</c:v>
                </c:pt>
                <c:pt idx="19">
                  <c:v>0.63261409718831219</c:v>
                </c:pt>
                <c:pt idx="20">
                  <c:v>0.62753170973108341</c:v>
                </c:pt>
                <c:pt idx="21">
                  <c:v>0.62253030584601377</c:v>
                </c:pt>
                <c:pt idx="22">
                  <c:v>0.61761185294449084</c:v>
                </c:pt>
                <c:pt idx="23">
                  <c:v>0.61277834844289691</c:v>
                </c:pt>
                <c:pt idx="24">
                  <c:v>0.60803181821789787</c:v>
                </c:pt>
                <c:pt idx="25">
                  <c:v>0.60337431485969151</c:v>
                </c:pt>
                <c:pt idx="26">
                  <c:v>0.59880791571381442</c:v>
                </c:pt>
                <c:pt idx="27">
                  <c:v>0.59433472070267312</c:v>
                </c:pt>
                <c:pt idx="28">
                  <c:v>0.58995684991871</c:v>
                </c:pt>
                <c:pt idx="29">
                  <c:v>0.58567644098202509</c:v>
                </c:pt>
                <c:pt idx="30">
                  <c:v>0.58149564615637206</c:v>
                </c:pt>
                <c:pt idx="31">
                  <c:v>0.57741662921874981</c:v>
                </c:pt>
                <c:pt idx="32">
                  <c:v>0.57344156207930275</c:v>
                </c:pt>
                <c:pt idx="33">
                  <c:v>0.56957262114996321</c:v>
                </c:pt>
                <c:pt idx="34">
                  <c:v>0.56581198346218287</c:v>
                </c:pt>
                <c:pt idx="35">
                  <c:v>0.56216182253623437</c:v>
                </c:pt>
                <c:pt idx="36">
                  <c:v>0.55862430400689955</c:v>
                </c:pt>
                <c:pt idx="37">
                  <c:v>0.55520158101288442</c:v>
                </c:pt>
                <c:pt idx="38">
                  <c:v>0.55189578936000327</c:v>
                </c:pt>
                <c:pt idx="39">
                  <c:v>0.54870904247103214</c:v>
                </c:pt>
                <c:pt idx="40">
                  <c:v>0.5456434261381089</c:v>
                </c:pt>
                <c:pt idx="41">
                  <c:v>0.54270099309663344</c:v>
                </c:pt>
                <c:pt idx="42">
                  <c:v>0.5398837574427402</c:v>
                </c:pt>
                <c:pt idx="43">
                  <c:v>0.53719368891954788</c:v>
                </c:pt>
                <c:pt idx="44">
                  <c:v>0.53463270710046695</c:v>
                </c:pt>
                <c:pt idx="45">
                  <c:v>0.53220267550082512</c:v>
                </c:pt>
                <c:pt idx="46">
                  <c:v>0.52990539565188488</c:v>
                </c:pt>
                <c:pt idx="47">
                  <c:v>0.52774260117391114</c:v>
                </c:pt>
                <c:pt idx="48">
                  <c:v>0.52571595188724518</c:v>
                </c:pt>
                <c:pt idx="49">
                  <c:v>0.52382702800227843</c:v>
                </c:pt>
                <c:pt idx="50">
                  <c:v>0.52207732443074806</c:v>
                </c:pt>
                <c:pt idx="51">
                  <c:v>0.52046824526182045</c:v>
                </c:pt>
                <c:pt idx="52">
                  <c:v>0.51900109844695852</c:v>
                </c:pt>
                <c:pt idx="53">
                  <c:v>0.51767709073751933</c:v>
                </c:pt>
                <c:pt idx="54">
                  <c:v>0.51649732291838191</c:v>
                </c:pt>
                <c:pt idx="55">
                  <c:v>0.5154627853796333</c:v>
                </c:pt>
                <c:pt idx="56">
                  <c:v>0.51457435406643193</c:v>
                </c:pt>
                <c:pt idx="57">
                  <c:v>0.51383278684463363</c:v>
                </c:pt>
                <c:pt idx="58">
                  <c:v>0.5132387203166191</c:v>
                </c:pt>
                <c:pt idx="59">
                  <c:v>0.51279266711804694</c:v>
                </c:pt>
                <c:pt idx="60">
                  <c:v>0.51249501372200745</c:v>
                </c:pt>
                <c:pt idx="61">
                  <c:v>0.51234601877235497</c:v>
                </c:pt>
                <c:pt idx="62">
                  <c:v>0.51234581196290174</c:v>
                </c:pt>
                <c:pt idx="63">
                  <c:v>0.51249439347377168</c:v>
                </c:pt>
                <c:pt idx="64">
                  <c:v>0.512791633970616</c:v>
                </c:pt>
                <c:pt idx="65">
                  <c:v>0.51323727516670159</c:v>
                </c:pt>
                <c:pt idx="66">
                  <c:v>0.5138309309421808</c:v>
                </c:pt>
                <c:pt idx="67">
                  <c:v>0.51457208900926299</c:v>
                </c:pt>
                <c:pt idx="68">
                  <c:v>0.51546011310661732</c:v>
                </c:pt>
                <c:pt idx="69">
                  <c:v>0.51649424570124469</c:v>
                </c:pt>
                <c:pt idx="70">
                  <c:v>0.5176736111713538</c:v>
                </c:pt>
                <c:pt idx="71">
                  <c:v>0.51899721943952981</c:v>
                </c:pt>
                <c:pt idx="72">
                  <c:v>0.52046397002176625</c:v>
                </c:pt>
                <c:pt idx="73">
                  <c:v>0.52207265645478285</c:v>
                </c:pt>
                <c:pt idx="74">
                  <c:v>0.52382197106151507</c:v>
                </c:pt>
                <c:pt idx="75">
                  <c:v>0.52571051001275293</c:v>
                </c:pt>
                <c:pt idx="76">
                  <c:v>0.52773677864163304</c:v>
                </c:pt>
                <c:pt idx="77">
                  <c:v>0.52989919696703491</c:v>
                </c:pt>
                <c:pt idx="78">
                  <c:v>0.53219610538188844</c:v>
                </c:pt>
                <c:pt idx="79">
                  <c:v>0.53462577046292192</c:v>
                </c:pt>
                <c:pt idx="80">
                  <c:v>0.53718639085942677</c:v>
                </c:pt>
                <c:pt idx="81">
                  <c:v>0.53987610322013879</c:v>
                </c:pt>
                <c:pt idx="82">
                  <c:v>0.54269298811927569</c:v>
                </c:pt>
                <c:pt idx="83">
                  <c:v>0.545635075945064</c:v>
                </c:pt>
                <c:pt idx="84">
                  <c:v>0.54870035271667583</c:v>
                </c:pt>
                <c:pt idx="85">
                  <c:v>0.55188676579830598</c:v>
                </c:pt>
                <c:pt idx="86">
                  <c:v>0.55519222948210045</c:v>
                </c:pt>
                <c:pt idx="87">
                  <c:v>0.55861463041472292</c:v>
                </c:pt>
                <c:pt idx="88">
                  <c:v>0.56215183284547854</c:v>
                </c:pt>
                <c:pt idx="89">
                  <c:v>0.56580168367703298</c:v>
                </c:pt>
                <c:pt idx="90">
                  <c:v>0.5695620173028404</c:v>
                </c:pt>
                <c:pt idx="91">
                  <c:v>0.57343066021837197</c:v>
                </c:pt>
                <c:pt idx="92">
                  <c:v>0.57740543539609668</c:v>
                </c:pt>
                <c:pt idx="93">
                  <c:v>0.58148416641686407</c:v>
                </c:pt>
                <c:pt idx="94">
                  <c:v>0.58566468135286731</c:v>
                </c:pt>
                <c:pt idx="95">
                  <c:v>0.58994481639970131</c:v>
                </c:pt>
                <c:pt idx="96">
                  <c:v>0.59432241925715712</c:v>
                </c:pt>
                <c:pt idx="97">
                  <c:v>0.59879535226032266</c:v>
                </c:pt>
                <c:pt idx="98">
                  <c:v>0.60336149526426441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E89-B178-48CA978A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5296"/>
        <c:axId val="61800448"/>
      </c:lineChart>
      <c:catAx>
        <c:axId val="6165529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crossAx val="61800448"/>
        <c:crossesAt val="0.25"/>
        <c:auto val="1"/>
        <c:lblAlgn val="ctr"/>
        <c:lblOffset val="100"/>
        <c:noMultiLvlLbl val="0"/>
      </c:catAx>
      <c:valAx>
        <c:axId val="61800448"/>
        <c:scaling>
          <c:orientation val="minMax"/>
          <c:min val="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ru-RU" sz="1600"/>
                  <a:t>Риск</a:t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crossAx val="6165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38100</xdr:rowOff>
    </xdr:from>
    <xdr:ext cx="3562349" cy="530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0" y="4829175"/>
              <a:ext cx="3562349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50,01−50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247</m:t>
                            </m:r>
                          </m:den>
                        </m:f>
                      </m:den>
                    </m:f>
                    <m:r>
                      <a:rPr lang="ru-RU" sz="140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=4,94</m:t>
                    </m:r>
                    <m:r>
                      <a:rPr lang="ru-RU" sz="1400" i="1">
                        <a:latin typeface="Cambria Math"/>
                      </a:rPr>
                      <m:t>%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4829175"/>
              <a:ext cx="3562349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50,01−50)/50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×1/(1∕247)</a:t>
              </a:r>
              <a:r>
                <a:rPr lang="ru-RU" sz="1400" i="0">
                  <a:latin typeface="Cambria Math"/>
                  <a:ea typeface="Cambria Math"/>
                </a:rPr>
                <a:t>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=4,94</a:t>
              </a:r>
              <a:r>
                <a:rPr lang="ru-RU" sz="1400" i="0">
                  <a:latin typeface="Cambria Math"/>
                </a:rPr>
                <a:t>%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438150</xdr:colOff>
      <xdr:row>24</xdr:row>
      <xdr:rowOff>38100</xdr:rowOff>
    </xdr:from>
    <xdr:ext cx="3133725" cy="530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838700" y="4829175"/>
              <a:ext cx="3133725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50,2−50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12</m:t>
                            </m:r>
                          </m:den>
                        </m:f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=4,8</m:t>
                    </m:r>
                    <m:r>
                      <a:rPr lang="ru-RU" sz="1400" i="1">
                        <a:latin typeface="Cambria Math"/>
                      </a:rPr>
                      <m:t>%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838700" y="4829175"/>
              <a:ext cx="3133725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50,2−50)/50</a:t>
              </a:r>
              <a:r>
                <a:rPr lang="ru-RU" sz="1400" b="0" i="0">
                  <a:latin typeface="Cambria Math"/>
                  <a:ea typeface="Cambria Math"/>
                </a:rPr>
                <a:t>×1/(1∕12)×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=4,8</a:t>
              </a:r>
              <a:r>
                <a:rPr lang="ru-RU" sz="1400" i="0">
                  <a:latin typeface="Cambria Math"/>
                </a:rPr>
                <a:t>%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14</xdr:col>
      <xdr:colOff>390525</xdr:colOff>
      <xdr:row>24</xdr:row>
      <xdr:rowOff>38100</xdr:rowOff>
    </xdr:from>
    <xdr:ext cx="2771775" cy="50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9058275" y="4829175"/>
              <a:ext cx="2771775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52,3−50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=4,6</m:t>
                    </m:r>
                    <m:r>
                      <a:rPr lang="ru-RU" sz="1400" i="1">
                        <a:latin typeface="Cambria Math"/>
                      </a:rPr>
                      <m:t>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058275" y="4829175"/>
              <a:ext cx="2771775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52,3−50)/50</a:t>
              </a:r>
              <a:r>
                <a:rPr lang="ru-RU" sz="1400" b="0" i="0">
                  <a:latin typeface="Cambria Math"/>
                  <a:ea typeface="Cambria Math"/>
                </a:rPr>
                <a:t>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=4,6</a:t>
              </a:r>
              <a:r>
                <a:rPr lang="ru-RU" sz="1400" i="0">
                  <a:latin typeface="Cambria Math"/>
                </a:rPr>
                <a:t>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333374</xdr:colOff>
      <xdr:row>31</xdr:row>
      <xdr:rowOff>38100</xdr:rowOff>
    </xdr:from>
    <xdr:ext cx="1171575" cy="5000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3514724" y="5391150"/>
              <a:ext cx="1171575" cy="500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𝑃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514724" y="5391150"/>
              <a:ext cx="1171575" cy="500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=𝜎_</a:t>
              </a:r>
              <a:r>
                <a:rPr lang="en-US" sz="1400" b="0" i="0">
                  <a:latin typeface="Cambria Math"/>
                  <a:ea typeface="Cambria Math"/>
                </a:rPr>
                <a:t>𝑟</a:t>
              </a:r>
              <a:r>
                <a:rPr lang="ru-RU" sz="1400" b="0" i="0">
                  <a:latin typeface="Cambria Math"/>
                  <a:ea typeface="Cambria Math"/>
                </a:rPr>
                <a:t>/√</a:t>
              </a:r>
              <a:r>
                <a:rPr lang="en-US" sz="1400" b="0" i="0">
                  <a:latin typeface="Cambria Math"/>
                  <a:ea typeface="Cambria Math"/>
                </a:rPr>
                <a:t>𝑃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38099</xdr:colOff>
      <xdr:row>37</xdr:row>
      <xdr:rowOff>19050</xdr:rowOff>
    </xdr:from>
    <xdr:ext cx="2305051" cy="58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38099" y="6524625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0,007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247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×100=11%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8099" y="6524625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=0,007/√(1∕247)×100=11%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514349</xdr:colOff>
      <xdr:row>37</xdr:row>
      <xdr:rowOff>0</xdr:rowOff>
    </xdr:from>
    <xdr:ext cx="2305051" cy="58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914899" y="6515100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0,01733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12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×100=6%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914899" y="6515100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=0,01733/√(1∕12)×100=6%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15</xdr:col>
      <xdr:colOff>571500</xdr:colOff>
      <xdr:row>37</xdr:row>
      <xdr:rowOff>19050</xdr:rowOff>
    </xdr:from>
    <xdr:ext cx="2305051" cy="5416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9848850" y="6534150"/>
              <a:ext cx="2305051" cy="541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0,867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×100=5%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9848850" y="6534150"/>
              <a:ext cx="2305051" cy="541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=0,867/√3×100=5%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47626</xdr:colOff>
      <xdr:row>17</xdr:row>
      <xdr:rowOff>47625</xdr:rowOff>
    </xdr:from>
    <xdr:ext cx="1495424" cy="485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7626" y="3486150"/>
              <a:ext cx="1495424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/>
                      </a:rPr>
                      <m:t>𝑟</m:t>
                    </m:r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7626" y="3486150"/>
              <a:ext cx="1495424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𝑟=(𝑉_2−𝑉_1)/𝑉_1 </a:t>
              </a:r>
              <a:r>
                <a:rPr lang="en-US" sz="1200" b="0" i="0">
                  <a:latin typeface="Cambria Math"/>
                  <a:ea typeface="Cambria Math"/>
                </a:rPr>
                <a:t>×1/𝑃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47625</xdr:colOff>
      <xdr:row>17</xdr:row>
      <xdr:rowOff>47625</xdr:rowOff>
    </xdr:from>
    <xdr:ext cx="2028825" cy="485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009775" y="3486150"/>
              <a:ext cx="2028825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/>
                      </a:rPr>
                      <m:t>𝑟</m:t>
                    </m:r>
                    <m:r>
                      <a:rPr lang="en-US" sz="1200" b="0" i="1">
                        <a:latin typeface="Cambria Math"/>
                      </a:rPr>
                      <m:t>%=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𝑃</m:t>
                        </m:r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×100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009775" y="3486150"/>
              <a:ext cx="2028825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𝑟%=(𝑉_2−𝑉_1)/𝑉_1 </a:t>
              </a:r>
              <a:r>
                <a:rPr lang="en-US" sz="1200" b="0" i="0">
                  <a:latin typeface="Cambria Math"/>
                  <a:ea typeface="Cambria Math"/>
                </a:rPr>
                <a:t>×1/𝑃×100</a:t>
              </a:r>
              <a:endParaRPr lang="ru-RU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609601</xdr:colOff>
      <xdr:row>14</xdr:row>
      <xdr:rowOff>95250</xdr:rowOff>
    </xdr:from>
    <xdr:ext cx="1314449" cy="764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1219201" y="2905125"/>
              <a:ext cx="1314449" cy="764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/>
                          </a:rPr>
                          <m:t>𝑖</m:t>
                        </m:r>
                        <m:r>
                          <a:rPr lang="en-US" sz="16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219201" y="2905125"/>
              <a:ext cx="1314449" cy="764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𝑟_𝑝=∑_(𝑖=1)^𝑛▒〖</a:t>
              </a:r>
              <a:r>
                <a:rPr lang="en-US" sz="1600" b="0" i="0">
                  <a:latin typeface="Cambria Math"/>
                  <a:ea typeface="Cambria Math"/>
                </a:rPr>
                <a:t>𝜔_</a:t>
              </a:r>
              <a:r>
                <a:rPr lang="en-US" sz="1600" b="0" i="0">
                  <a:latin typeface="Cambria Math"/>
                </a:rPr>
                <a:t>𝑖 𝑟_𝑖 〗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9</xdr:col>
      <xdr:colOff>238124</xdr:colOff>
      <xdr:row>26</xdr:row>
      <xdr:rowOff>57150</xdr:rowOff>
    </xdr:from>
    <xdr:ext cx="3952876" cy="427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857874" y="5381625"/>
              <a:ext cx="3952876" cy="427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8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𝑝</m:t>
                        </m:r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+2</m:t>
                        </m:r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𝑐𝑜𝑟</m:t>
                        </m:r>
                        <m:d>
                          <m:d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857874" y="5381625"/>
              <a:ext cx="3952876" cy="427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800" i="0">
                  <a:latin typeface="Cambria Math"/>
                  <a:ea typeface="Cambria Math"/>
                </a:rPr>
                <a:t>𝜎_</a:t>
              </a:r>
              <a:r>
                <a:rPr lang="en-US" sz="1800" b="0" i="0">
                  <a:latin typeface="Cambria Math"/>
                </a:rPr>
                <a:t>𝑝2=√(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〖𝜔_1^ 〗^2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_1^ 〗^2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〖𝜔_2^ 〗^2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_2^ 〗^2+2𝜔_1 𝜔_2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(𝑟_1,𝑟_2 )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5</xdr:col>
      <xdr:colOff>485776</xdr:colOff>
      <xdr:row>14</xdr:row>
      <xdr:rowOff>85725</xdr:rowOff>
    </xdr:from>
    <xdr:ext cx="3905249" cy="819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3667126" y="2914650"/>
              <a:ext cx="3905249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/>
                                </m:sSubSup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𝑐𝑜𝑟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nary>
                          </m:e>
                        </m:nary>
                      </m:e>
                    </m:rad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;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≠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𝑗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67126" y="2914650"/>
              <a:ext cx="3905249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600" i="0">
                  <a:latin typeface="Cambria Math"/>
                  <a:ea typeface="Cambria Math"/>
                </a:rPr>
                <a:t>𝜎_</a:t>
              </a:r>
              <a:r>
                <a:rPr lang="en-US" sz="1600" b="0" i="0">
                  <a:latin typeface="Cambria Math"/>
                </a:rPr>
                <a:t>𝑝=√(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∑_(𝑖=1)^𝑛▒〖〖𝜔_𝑖^ 〗^2 〖𝜎_𝑖〗^2 〗+∑_(𝑖=1)^𝑛▒∑_(𝑗=1)^𝑛▒〖𝜔_𝑖 𝜔_𝑗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𝑐𝑜𝑟(𝑟_𝑖,𝑟_𝑗 ) 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);𝑖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≠𝑗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</xdr:col>
      <xdr:colOff>733424</xdr:colOff>
      <xdr:row>26</xdr:row>
      <xdr:rowOff>76200</xdr:rowOff>
    </xdr:from>
    <xdr:ext cx="2581275" cy="360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343024" y="5381625"/>
              <a:ext cx="2581275" cy="360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  <m:sup/>
                    </m:sSubSup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  <m:sup/>
                    </m:sSubSup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43024" y="5381625"/>
              <a:ext cx="2581275" cy="360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𝑝2=𝜔_1^ 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_1+𝜔_2^ 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47625</xdr:rowOff>
    </xdr:from>
    <xdr:to>
      <xdr:col>20</xdr:col>
      <xdr:colOff>57150</xdr:colOff>
      <xdr:row>33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opLeftCell="A5" zoomScale="85" zoomScaleNormal="85" workbookViewId="0">
      <selection activeCell="R23" sqref="R23"/>
    </sheetView>
  </sheetViews>
  <sheetFormatPr defaultRowHeight="14.4" x14ac:dyDescent="0.3"/>
  <cols>
    <col min="2" max="2" width="11.21875" bestFit="1" customWidth="1"/>
  </cols>
  <sheetData>
    <row r="1" spans="1:22" x14ac:dyDescent="0.3">
      <c r="A1" s="142" t="s">
        <v>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4"/>
    </row>
    <row r="2" spans="1:22" x14ac:dyDescent="0.3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7"/>
    </row>
    <row r="3" spans="1:22" x14ac:dyDescent="0.3">
      <c r="A3" s="130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2"/>
    </row>
    <row r="4" spans="1:22" x14ac:dyDescent="0.3">
      <c r="A4" s="130" t="s">
        <v>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2"/>
    </row>
    <row r="5" spans="1:22" ht="18" x14ac:dyDescent="0.35">
      <c r="A5" s="133" t="s">
        <v>13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5"/>
    </row>
    <row r="6" spans="1:22" ht="15" thickBot="1" x14ac:dyDescent="0.35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50"/>
    </row>
    <row r="7" spans="1:22" x14ac:dyDescent="0.3">
      <c r="A7" s="123" t="s">
        <v>12</v>
      </c>
      <c r="B7" s="124"/>
      <c r="C7" s="124"/>
      <c r="D7" s="124"/>
      <c r="E7" s="124"/>
      <c r="F7" s="124"/>
      <c r="G7" s="124"/>
      <c r="H7" s="124"/>
      <c r="I7" s="124"/>
      <c r="J7" s="124"/>
      <c r="K7" s="1" t="s">
        <v>10</v>
      </c>
      <c r="L7" s="1">
        <f t="shared" ref="L7:T7" si="0">M7-1</f>
        <v>2007</v>
      </c>
      <c r="M7" s="1">
        <f t="shared" si="0"/>
        <v>2008</v>
      </c>
      <c r="N7" s="1">
        <f t="shared" si="0"/>
        <v>2009</v>
      </c>
      <c r="O7" s="1">
        <f t="shared" si="0"/>
        <v>2010</v>
      </c>
      <c r="P7" s="1">
        <f t="shared" si="0"/>
        <v>2011</v>
      </c>
      <c r="Q7" s="1">
        <f t="shared" si="0"/>
        <v>2012</v>
      </c>
      <c r="R7" s="1">
        <f t="shared" si="0"/>
        <v>2013</v>
      </c>
      <c r="S7" s="1">
        <f t="shared" si="0"/>
        <v>2014</v>
      </c>
      <c r="T7" s="1">
        <f t="shared" si="0"/>
        <v>2015</v>
      </c>
      <c r="U7" s="1">
        <f>V7-1</f>
        <v>2016</v>
      </c>
      <c r="V7" s="2">
        <v>2017</v>
      </c>
    </row>
    <row r="8" spans="1:22" ht="15" thickBot="1" x14ac:dyDescent="0.35">
      <c r="A8" s="125"/>
      <c r="B8" s="126"/>
      <c r="C8" s="126"/>
      <c r="D8" s="126"/>
      <c r="E8" s="126"/>
      <c r="F8" s="126"/>
      <c r="G8" s="126"/>
      <c r="H8" s="126"/>
      <c r="I8" s="126"/>
      <c r="J8" s="126"/>
      <c r="K8" s="3" t="s">
        <v>11</v>
      </c>
      <c r="L8" s="3">
        <v>249</v>
      </c>
      <c r="M8" s="3">
        <v>250</v>
      </c>
      <c r="N8" s="3">
        <v>249</v>
      </c>
      <c r="O8" s="3">
        <v>249</v>
      </c>
      <c r="P8" s="3">
        <v>248</v>
      </c>
      <c r="Q8" s="3">
        <v>248</v>
      </c>
      <c r="R8" s="3">
        <v>250</v>
      </c>
      <c r="S8" s="3">
        <v>251</v>
      </c>
      <c r="T8" s="3">
        <v>250</v>
      </c>
      <c r="U8" s="3">
        <v>252</v>
      </c>
      <c r="V8" s="4">
        <v>247</v>
      </c>
    </row>
    <row r="9" spans="1:22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3">
      <c r="A10" s="130" t="s">
        <v>3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2"/>
    </row>
    <row r="11" spans="1:22" ht="18" x14ac:dyDescent="0.35">
      <c r="A11" s="133" t="s">
        <v>29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5"/>
    </row>
    <row r="12" spans="1:22" ht="18" x14ac:dyDescent="0.35">
      <c r="A12" s="133" t="s">
        <v>16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5"/>
    </row>
    <row r="13" spans="1:22" ht="16.2" thickBot="1" x14ac:dyDescent="0.35">
      <c r="A13" s="127" t="s">
        <v>14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9"/>
    </row>
    <row r="14" spans="1:22" ht="16.2" thickBo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 spans="1:22" ht="15.6" x14ac:dyDescent="0.3">
      <c r="A15" s="116" t="s">
        <v>4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8"/>
    </row>
    <row r="16" spans="1:22" x14ac:dyDescent="0.3">
      <c r="A16" s="130" t="s">
        <v>55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2"/>
    </row>
    <row r="17" spans="1:26" ht="15" thickBot="1" x14ac:dyDescent="0.35">
      <c r="A17" s="110" t="s">
        <v>41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2"/>
    </row>
    <row r="18" spans="1:26" x14ac:dyDescent="0.3">
      <c r="A18" s="119"/>
      <c r="B18" s="120"/>
      <c r="C18" s="120"/>
      <c r="D18" s="120"/>
      <c r="E18" s="120"/>
      <c r="F18" s="120"/>
      <c r="G18" s="120"/>
      <c r="H18" s="39"/>
      <c r="I18" s="46" t="s">
        <v>46</v>
      </c>
      <c r="J18" s="48" t="s">
        <v>53</v>
      </c>
      <c r="K18" s="39"/>
      <c r="L18" s="39"/>
      <c r="M18" s="46" t="s">
        <v>52</v>
      </c>
      <c r="N18" s="11" t="s">
        <v>54</v>
      </c>
      <c r="O18" s="11"/>
      <c r="P18" s="11"/>
      <c r="Q18" s="11"/>
      <c r="R18" s="39"/>
      <c r="S18" s="11"/>
      <c r="T18" s="11"/>
      <c r="U18" s="11"/>
      <c r="V18" s="40"/>
    </row>
    <row r="19" spans="1:26" x14ac:dyDescent="0.3">
      <c r="A19" s="121"/>
      <c r="B19" s="122"/>
      <c r="C19" s="122"/>
      <c r="D19" s="122"/>
      <c r="E19" s="122"/>
      <c r="F19" s="122"/>
      <c r="G19" s="122"/>
      <c r="H19" s="45" t="s">
        <v>17</v>
      </c>
      <c r="I19" s="47" t="s">
        <v>50</v>
      </c>
      <c r="J19" s="49" t="s">
        <v>48</v>
      </c>
      <c r="K19" s="41"/>
      <c r="L19" s="41"/>
      <c r="M19" s="47" t="s">
        <v>18</v>
      </c>
      <c r="N19" s="6" t="s">
        <v>23</v>
      </c>
      <c r="O19" s="6"/>
      <c r="P19" s="6"/>
      <c r="Q19" s="6"/>
      <c r="R19" s="41"/>
      <c r="S19" s="6"/>
      <c r="T19" s="6"/>
      <c r="U19" s="6"/>
      <c r="V19" s="42"/>
    </row>
    <row r="20" spans="1:26" ht="15" thickBot="1" x14ac:dyDescent="0.35">
      <c r="A20" s="110"/>
      <c r="B20" s="111"/>
      <c r="C20" s="111"/>
      <c r="D20" s="111"/>
      <c r="E20" s="111"/>
      <c r="F20" s="111"/>
      <c r="G20" s="111"/>
      <c r="H20" s="43"/>
      <c r="I20" s="15" t="s">
        <v>51</v>
      </c>
      <c r="J20" s="50" t="s">
        <v>49</v>
      </c>
      <c r="K20" s="43"/>
      <c r="L20" s="43"/>
      <c r="M20" s="9"/>
      <c r="N20" s="9"/>
      <c r="O20" s="9"/>
      <c r="P20" s="9"/>
      <c r="Q20" s="9"/>
      <c r="R20" s="43"/>
      <c r="S20" s="9"/>
      <c r="T20" s="9"/>
      <c r="U20" s="9"/>
      <c r="V20" s="44"/>
    </row>
    <row r="21" spans="1:26" x14ac:dyDescent="0.3">
      <c r="A21" s="107" t="s">
        <v>40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9"/>
    </row>
    <row r="22" spans="1:26" x14ac:dyDescent="0.3">
      <c r="A22" s="51" t="s">
        <v>5</v>
      </c>
      <c r="B22" s="52"/>
      <c r="C22" s="52" t="s">
        <v>7</v>
      </c>
      <c r="D22" s="52"/>
      <c r="E22" s="52"/>
      <c r="F22" s="52"/>
      <c r="G22" s="52"/>
      <c r="H22" s="52"/>
      <c r="I22" s="52" t="s">
        <v>8</v>
      </c>
      <c r="J22" s="52"/>
      <c r="K22" s="52" t="s">
        <v>7</v>
      </c>
      <c r="L22" s="52"/>
      <c r="M22" s="52"/>
      <c r="N22" s="52"/>
      <c r="O22" s="52"/>
      <c r="P22" s="52" t="s">
        <v>9</v>
      </c>
      <c r="Q22" s="52"/>
      <c r="R22" s="52" t="s">
        <v>7</v>
      </c>
      <c r="S22" s="52"/>
      <c r="T22" s="52"/>
      <c r="U22" s="52"/>
      <c r="V22" s="53"/>
    </row>
    <row r="23" spans="1:26" ht="15" thickBot="1" x14ac:dyDescent="0.35">
      <c r="A23" s="51" t="s">
        <v>6</v>
      </c>
      <c r="B23" s="52"/>
      <c r="C23" s="52" t="s">
        <v>42</v>
      </c>
      <c r="D23" s="52"/>
      <c r="E23" s="52"/>
      <c r="F23" s="52"/>
      <c r="G23" s="52"/>
      <c r="H23" s="52"/>
      <c r="I23" s="52" t="s">
        <v>6</v>
      </c>
      <c r="J23" s="52"/>
      <c r="K23" s="52" t="s">
        <v>43</v>
      </c>
      <c r="L23" s="52"/>
      <c r="M23" s="52"/>
      <c r="N23" s="52"/>
      <c r="O23" s="52"/>
      <c r="P23" s="52" t="s">
        <v>6</v>
      </c>
      <c r="Q23" s="52"/>
      <c r="R23" s="52" t="s">
        <v>45</v>
      </c>
      <c r="S23" s="52"/>
      <c r="T23" s="52"/>
      <c r="U23" s="52"/>
      <c r="V23" s="53"/>
    </row>
    <row r="24" spans="1:26" x14ac:dyDescent="0.3">
      <c r="A24" s="113" t="s">
        <v>44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</row>
    <row r="25" spans="1:26" x14ac:dyDescent="0.3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8"/>
    </row>
    <row r="26" spans="1:26" x14ac:dyDescent="0.3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8"/>
      <c r="Z26" s="26"/>
    </row>
    <row r="27" spans="1:26" ht="15" thickBot="1" x14ac:dyDescent="0.35">
      <c r="A27" s="139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1"/>
    </row>
    <row r="28" spans="1:26" ht="15" thickBot="1" x14ac:dyDescent="0.3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6" ht="15.6" x14ac:dyDescent="0.3">
      <c r="A29" s="116" t="s">
        <v>4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8"/>
    </row>
    <row r="30" spans="1:26" x14ac:dyDescent="0.3">
      <c r="A30" s="130" t="s">
        <v>15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2"/>
    </row>
    <row r="31" spans="1:26" ht="15" thickBot="1" x14ac:dyDescent="0.35">
      <c r="A31" s="98" t="s">
        <v>20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100"/>
    </row>
    <row r="32" spans="1:26" x14ac:dyDescent="0.3">
      <c r="A32" s="101" t="s">
        <v>24</v>
      </c>
      <c r="B32" s="102"/>
      <c r="C32" s="102"/>
      <c r="D32" s="102"/>
      <c r="E32" s="102"/>
      <c r="F32" s="102"/>
      <c r="G32" s="102"/>
      <c r="H32" s="11"/>
      <c r="I32" s="13" t="s">
        <v>19</v>
      </c>
      <c r="J32" s="11" t="s">
        <v>21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spans="1:22" x14ac:dyDescent="0.3">
      <c r="A33" s="103"/>
      <c r="B33" s="104"/>
      <c r="C33" s="104"/>
      <c r="D33" s="104"/>
      <c r="E33" s="104"/>
      <c r="F33" s="104"/>
      <c r="G33" s="104"/>
      <c r="H33" s="16" t="s">
        <v>17</v>
      </c>
      <c r="I33" s="14" t="s">
        <v>30</v>
      </c>
      <c r="J33" s="6" t="s">
        <v>22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</row>
    <row r="34" spans="1:22" ht="15" thickBot="1" x14ac:dyDescent="0.35">
      <c r="A34" s="105"/>
      <c r="B34" s="106"/>
      <c r="C34" s="106"/>
      <c r="D34" s="106"/>
      <c r="E34" s="106"/>
      <c r="F34" s="106"/>
      <c r="G34" s="106"/>
      <c r="H34" s="9"/>
      <c r="I34" s="15" t="s">
        <v>18</v>
      </c>
      <c r="J34" s="9" t="s">
        <v>23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3">
      <c r="A35" s="107" t="s">
        <v>40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9"/>
    </row>
    <row r="36" spans="1:22" ht="15" thickBot="1" x14ac:dyDescent="0.35">
      <c r="A36" s="51" t="s">
        <v>25</v>
      </c>
      <c r="B36" s="52"/>
      <c r="C36" s="52"/>
      <c r="D36" s="52"/>
      <c r="E36" s="52"/>
      <c r="F36" s="52"/>
      <c r="G36" s="52"/>
      <c r="H36" s="52" t="s">
        <v>27</v>
      </c>
      <c r="I36" s="52"/>
      <c r="J36" s="52"/>
      <c r="K36" s="52"/>
      <c r="L36" s="52"/>
      <c r="M36" s="52"/>
      <c r="N36" s="52"/>
      <c r="O36" s="52"/>
      <c r="P36" s="52" t="s">
        <v>28</v>
      </c>
      <c r="Q36" s="52"/>
      <c r="R36" s="52"/>
      <c r="S36" s="52"/>
      <c r="T36" s="52"/>
      <c r="U36" s="52"/>
      <c r="V36" s="53"/>
    </row>
    <row r="37" spans="1:22" x14ac:dyDescent="0.3">
      <c r="A37" s="18" t="s">
        <v>26</v>
      </c>
      <c r="B37" s="19"/>
      <c r="C37" s="19"/>
      <c r="D37" s="19"/>
      <c r="E37" s="19"/>
      <c r="F37" s="19"/>
      <c r="G37" s="19"/>
      <c r="H37" s="19"/>
      <c r="I37" s="19"/>
      <c r="J37" s="20"/>
      <c r="K37" s="21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2"/>
    </row>
    <row r="38" spans="1:22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/>
    </row>
    <row r="39" spans="1:22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23"/>
      <c r="M39" s="6"/>
      <c r="N39" s="6"/>
      <c r="O39" s="6"/>
      <c r="P39" s="6"/>
      <c r="Q39" s="6"/>
      <c r="R39" s="6"/>
      <c r="S39" s="6"/>
      <c r="T39" s="6"/>
      <c r="U39" s="6"/>
      <c r="V39" s="7"/>
    </row>
    <row r="40" spans="1:22" ht="15" thickBot="1" x14ac:dyDescent="0.35">
      <c r="A40" s="8"/>
      <c r="B40" s="9"/>
      <c r="C40" s="9"/>
      <c r="D40" s="2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</sheetData>
  <mergeCells count="22">
    <mergeCell ref="A5:V5"/>
    <mergeCell ref="A4:V4"/>
    <mergeCell ref="A3:V3"/>
    <mergeCell ref="A1:V2"/>
    <mergeCell ref="A6:V6"/>
    <mergeCell ref="A7:J8"/>
    <mergeCell ref="A13:V13"/>
    <mergeCell ref="A30:V30"/>
    <mergeCell ref="A11:V11"/>
    <mergeCell ref="A12:V12"/>
    <mergeCell ref="A15:V15"/>
    <mergeCell ref="A16:V16"/>
    <mergeCell ref="A21:V21"/>
    <mergeCell ref="A10:V10"/>
    <mergeCell ref="A25:V27"/>
    <mergeCell ref="A31:V31"/>
    <mergeCell ref="A32:G34"/>
    <mergeCell ref="A35:V35"/>
    <mergeCell ref="A17:V17"/>
    <mergeCell ref="A24:V24"/>
    <mergeCell ref="A29:V29"/>
    <mergeCell ref="A18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workbookViewId="0">
      <selection activeCell="A11" sqref="A11:S11"/>
    </sheetView>
  </sheetViews>
  <sheetFormatPr defaultRowHeight="14.4" x14ac:dyDescent="0.3"/>
  <cols>
    <col min="2" max="2" width="11.21875" bestFit="1" customWidth="1"/>
  </cols>
  <sheetData>
    <row r="1" spans="1:19" x14ac:dyDescent="0.3">
      <c r="A1" s="142" t="s">
        <v>32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</row>
    <row r="2" spans="1:19" x14ac:dyDescent="0.3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/>
    </row>
    <row r="3" spans="1:19" ht="15.6" x14ac:dyDescent="0.3">
      <c r="A3" s="167" t="s">
        <v>33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9"/>
    </row>
    <row r="4" spans="1:19" ht="15.6" x14ac:dyDescent="0.3">
      <c r="A4" s="167" t="s">
        <v>37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9"/>
    </row>
    <row r="5" spans="1:19" ht="15.6" x14ac:dyDescent="0.3">
      <c r="A5" s="167" t="s">
        <v>34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9"/>
    </row>
    <row r="6" spans="1:19" ht="15" customHeight="1" x14ac:dyDescent="0.3">
      <c r="A6" s="167" t="s">
        <v>35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1:19" ht="15.6" x14ac:dyDescent="0.3">
      <c r="A7" s="167" t="s">
        <v>36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1:19" ht="15.6" x14ac:dyDescent="0.3">
      <c r="A8" s="167" t="s">
        <v>77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9"/>
    </row>
    <row r="9" spans="1:19" ht="15.6" x14ac:dyDescent="0.3">
      <c r="A9" s="167" t="s">
        <v>38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9"/>
    </row>
    <row r="10" spans="1:19" ht="15.75" customHeight="1" thickBot="1" x14ac:dyDescent="0.35">
      <c r="A10" s="148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50"/>
    </row>
    <row r="11" spans="1:19" ht="15" thickBot="1" x14ac:dyDescent="0.3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</row>
    <row r="12" spans="1:19" ht="21" x14ac:dyDescent="0.4">
      <c r="A12" s="164" t="s">
        <v>39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6"/>
    </row>
    <row r="13" spans="1:19" ht="15" thickBot="1" x14ac:dyDescent="0.35">
      <c r="A13" s="5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55"/>
    </row>
    <row r="14" spans="1:19" x14ac:dyDescent="0.3">
      <c r="A14" s="51"/>
      <c r="B14" s="152" t="s">
        <v>56</v>
      </c>
      <c r="C14" s="153"/>
      <c r="D14" s="153"/>
      <c r="E14" s="154"/>
      <c r="F14" s="52"/>
      <c r="G14" s="152" t="s">
        <v>57</v>
      </c>
      <c r="H14" s="153"/>
      <c r="I14" s="153"/>
      <c r="J14" s="153"/>
      <c r="K14" s="153"/>
      <c r="L14" s="154"/>
      <c r="M14" s="28"/>
      <c r="N14" s="161" t="s">
        <v>17</v>
      </c>
      <c r="O14" s="11"/>
      <c r="P14" s="11"/>
      <c r="Q14" s="11"/>
      <c r="R14" s="12"/>
      <c r="S14" s="7"/>
    </row>
    <row r="15" spans="1:19" x14ac:dyDescent="0.3">
      <c r="A15" s="56"/>
      <c r="B15" s="155"/>
      <c r="C15" s="156"/>
      <c r="D15" s="156"/>
      <c r="E15" s="157"/>
      <c r="F15" s="28"/>
      <c r="G15" s="155"/>
      <c r="H15" s="156"/>
      <c r="I15" s="156"/>
      <c r="J15" s="156"/>
      <c r="K15" s="156"/>
      <c r="L15" s="157"/>
      <c r="M15" s="28"/>
      <c r="N15" s="162"/>
      <c r="O15" s="47" t="s">
        <v>46</v>
      </c>
      <c r="P15" s="6" t="s">
        <v>47</v>
      </c>
      <c r="Q15" s="6"/>
      <c r="R15" s="7"/>
      <c r="S15" s="7"/>
    </row>
    <row r="16" spans="1:19" x14ac:dyDescent="0.3">
      <c r="A16" s="54"/>
      <c r="B16" s="155"/>
      <c r="C16" s="156"/>
      <c r="D16" s="156"/>
      <c r="E16" s="157"/>
      <c r="F16" s="35"/>
      <c r="G16" s="155"/>
      <c r="H16" s="156"/>
      <c r="I16" s="156"/>
      <c r="J16" s="156"/>
      <c r="K16" s="156"/>
      <c r="L16" s="157"/>
      <c r="M16" s="35"/>
      <c r="N16" s="162"/>
      <c r="O16" s="47" t="s">
        <v>58</v>
      </c>
      <c r="P16" s="49" t="s">
        <v>59</v>
      </c>
      <c r="Q16" s="41"/>
      <c r="R16" s="42"/>
      <c r="S16" s="42"/>
    </row>
    <row r="17" spans="1:19" x14ac:dyDescent="0.3">
      <c r="A17" s="56"/>
      <c r="B17" s="155"/>
      <c r="C17" s="156"/>
      <c r="D17" s="156"/>
      <c r="E17" s="157"/>
      <c r="F17" s="28"/>
      <c r="G17" s="155"/>
      <c r="H17" s="156"/>
      <c r="I17" s="156"/>
      <c r="J17" s="156"/>
      <c r="K17" s="156"/>
      <c r="L17" s="157"/>
      <c r="M17" s="28"/>
      <c r="N17" s="162"/>
      <c r="O17" s="14" t="s">
        <v>19</v>
      </c>
      <c r="P17" s="6" t="s">
        <v>60</v>
      </c>
      <c r="Q17" s="6"/>
      <c r="R17" s="7"/>
      <c r="S17" s="7"/>
    </row>
    <row r="18" spans="1:19" x14ac:dyDescent="0.3">
      <c r="A18" s="56"/>
      <c r="B18" s="155"/>
      <c r="C18" s="156"/>
      <c r="D18" s="156"/>
      <c r="E18" s="157"/>
      <c r="F18" s="28"/>
      <c r="G18" s="155"/>
      <c r="H18" s="156"/>
      <c r="I18" s="156"/>
      <c r="J18" s="156"/>
      <c r="K18" s="156"/>
      <c r="L18" s="157"/>
      <c r="M18" s="28"/>
      <c r="N18" s="162"/>
      <c r="O18" s="47" t="s">
        <v>73</v>
      </c>
      <c r="P18" s="6" t="s">
        <v>74</v>
      </c>
      <c r="Q18" s="6"/>
      <c r="R18" s="7"/>
      <c r="S18" s="7"/>
    </row>
    <row r="19" spans="1:19" ht="15" thickBot="1" x14ac:dyDescent="0.35">
      <c r="A19" s="54"/>
      <c r="B19" s="158"/>
      <c r="C19" s="159"/>
      <c r="D19" s="159"/>
      <c r="E19" s="160"/>
      <c r="F19" s="35"/>
      <c r="G19" s="158"/>
      <c r="H19" s="159"/>
      <c r="I19" s="159"/>
      <c r="J19" s="159"/>
      <c r="K19" s="159"/>
      <c r="L19" s="160"/>
      <c r="M19" s="35"/>
      <c r="N19" s="163"/>
      <c r="O19" s="43"/>
      <c r="P19" s="43"/>
      <c r="Q19" s="43"/>
      <c r="R19" s="44"/>
      <c r="S19" s="42"/>
    </row>
    <row r="20" spans="1:19" ht="15" thickBot="1" x14ac:dyDescent="0.35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9"/>
    </row>
    <row r="21" spans="1:19" ht="15" thickBot="1" x14ac:dyDescent="0.3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ht="21" x14ac:dyDescent="0.4">
      <c r="A22" s="164" t="s">
        <v>2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6"/>
    </row>
    <row r="23" spans="1:19" ht="18" x14ac:dyDescent="0.35">
      <c r="A23" s="133" t="s">
        <v>61</v>
      </c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5"/>
    </row>
    <row r="24" spans="1:19" ht="18" x14ac:dyDescent="0.35">
      <c r="A24" s="133" t="s">
        <v>64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5"/>
    </row>
    <row r="25" spans="1:19" ht="15" thickBot="1" x14ac:dyDescent="0.35">
      <c r="A25" s="5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55"/>
    </row>
    <row r="26" spans="1:19" x14ac:dyDescent="0.3">
      <c r="A26" s="60"/>
      <c r="B26" s="152" t="s">
        <v>62</v>
      </c>
      <c r="C26" s="153"/>
      <c r="D26" s="153"/>
      <c r="E26" s="153"/>
      <c r="F26" s="153"/>
      <c r="G26" s="154"/>
      <c r="H26" s="28"/>
      <c r="I26" s="29"/>
      <c r="J26" s="152" t="s">
        <v>63</v>
      </c>
      <c r="K26" s="153"/>
      <c r="L26" s="153"/>
      <c r="M26" s="153"/>
      <c r="N26" s="153"/>
      <c r="O26" s="153"/>
      <c r="P26" s="154"/>
      <c r="Q26" s="28"/>
      <c r="R26" s="28"/>
      <c r="S26" s="61"/>
    </row>
    <row r="27" spans="1:19" x14ac:dyDescent="0.3">
      <c r="A27" s="60"/>
      <c r="B27" s="155"/>
      <c r="C27" s="156"/>
      <c r="D27" s="156"/>
      <c r="E27" s="156"/>
      <c r="F27" s="156"/>
      <c r="G27" s="157"/>
      <c r="H27" s="30"/>
      <c r="I27" s="29"/>
      <c r="J27" s="155"/>
      <c r="K27" s="156"/>
      <c r="L27" s="156"/>
      <c r="M27" s="156"/>
      <c r="N27" s="156"/>
      <c r="O27" s="156"/>
      <c r="P27" s="157"/>
      <c r="Q27" s="28"/>
      <c r="R27" s="28"/>
      <c r="S27" s="61"/>
    </row>
    <row r="28" spans="1:19" x14ac:dyDescent="0.3">
      <c r="A28" s="60"/>
      <c r="B28" s="155"/>
      <c r="C28" s="156"/>
      <c r="D28" s="156"/>
      <c r="E28" s="156"/>
      <c r="F28" s="156"/>
      <c r="G28" s="157"/>
      <c r="H28" s="28"/>
      <c r="I28" s="31"/>
      <c r="J28" s="155"/>
      <c r="K28" s="156"/>
      <c r="L28" s="156"/>
      <c r="M28" s="156"/>
      <c r="N28" s="156"/>
      <c r="O28" s="156"/>
      <c r="P28" s="157"/>
      <c r="Q28" s="28"/>
      <c r="R28" s="28"/>
      <c r="S28" s="61"/>
    </row>
    <row r="29" spans="1:19" ht="15" thickBot="1" x14ac:dyDescent="0.35">
      <c r="A29" s="54"/>
      <c r="B29" s="158"/>
      <c r="C29" s="159"/>
      <c r="D29" s="159"/>
      <c r="E29" s="159"/>
      <c r="F29" s="159"/>
      <c r="G29" s="160"/>
      <c r="H29" s="35"/>
      <c r="I29" s="35"/>
      <c r="J29" s="158"/>
      <c r="K29" s="159"/>
      <c r="L29" s="159"/>
      <c r="M29" s="159"/>
      <c r="N29" s="159"/>
      <c r="O29" s="159"/>
      <c r="P29" s="160"/>
      <c r="Q29" s="35"/>
      <c r="R29" s="35"/>
      <c r="S29" s="55"/>
    </row>
    <row r="30" spans="1:19" ht="15" thickBot="1" x14ac:dyDescent="0.35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9"/>
    </row>
    <row r="31" spans="1:19" x14ac:dyDescent="0.3">
      <c r="A31" s="32"/>
      <c r="B31" s="28"/>
      <c r="C31" s="28"/>
      <c r="D31" s="28"/>
      <c r="E31" s="28"/>
      <c r="F31" s="28"/>
      <c r="G31" s="28"/>
      <c r="H31" s="28"/>
      <c r="I31" s="28"/>
      <c r="J31" s="33"/>
      <c r="K31" s="34"/>
      <c r="L31" s="28"/>
      <c r="M31" s="28"/>
      <c r="N31" s="28"/>
      <c r="O31" s="28"/>
      <c r="P31" s="28"/>
      <c r="Q31" s="28"/>
      <c r="R31" s="28"/>
      <c r="S31" s="28"/>
    </row>
  </sheetData>
  <mergeCells count="19">
    <mergeCell ref="A9:S9"/>
    <mergeCell ref="A10:S10"/>
    <mergeCell ref="A11:S11"/>
    <mergeCell ref="A12:S12"/>
    <mergeCell ref="A1:S2"/>
    <mergeCell ref="A3:S3"/>
    <mergeCell ref="A4:S4"/>
    <mergeCell ref="A8:S8"/>
    <mergeCell ref="A5:S5"/>
    <mergeCell ref="A6:S6"/>
    <mergeCell ref="A7:S7"/>
    <mergeCell ref="A24:S24"/>
    <mergeCell ref="B26:G29"/>
    <mergeCell ref="J26:P29"/>
    <mergeCell ref="B14:E19"/>
    <mergeCell ref="G14:L19"/>
    <mergeCell ref="N14:N19"/>
    <mergeCell ref="A22:S22"/>
    <mergeCell ref="A23:S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8"/>
  <sheetViews>
    <sheetView tabSelected="1" workbookViewId="0">
      <selection activeCell="N17" sqref="N17"/>
    </sheetView>
  </sheetViews>
  <sheetFormatPr defaultRowHeight="14.4" x14ac:dyDescent="0.3"/>
  <cols>
    <col min="1" max="1" width="10.21875" bestFit="1" customWidth="1"/>
    <col min="11" max="11" width="11.77734375" bestFit="1" customWidth="1"/>
    <col min="12" max="12" width="14.77734375" bestFit="1" customWidth="1"/>
    <col min="13" max="15" width="12" bestFit="1" customWidth="1"/>
  </cols>
  <sheetData>
    <row r="1" spans="1:20" x14ac:dyDescent="0.3">
      <c r="A1" s="151" t="s">
        <v>31</v>
      </c>
      <c r="B1" s="171" t="s">
        <v>65</v>
      </c>
      <c r="C1" s="171"/>
      <c r="D1" s="171"/>
      <c r="E1" s="171"/>
      <c r="F1" s="171" t="s">
        <v>66</v>
      </c>
      <c r="G1" s="171"/>
      <c r="H1" s="171"/>
      <c r="I1" s="171"/>
      <c r="J1" s="17"/>
      <c r="K1" s="176" t="s">
        <v>67</v>
      </c>
      <c r="L1" s="177"/>
      <c r="M1" s="177"/>
      <c r="N1" s="178"/>
      <c r="O1" s="171"/>
      <c r="P1" s="171"/>
      <c r="Q1" s="171"/>
      <c r="R1" s="171"/>
    </row>
    <row r="2" spans="1:20" x14ac:dyDescent="0.3">
      <c r="A2" s="151"/>
      <c r="B2" s="36" t="s">
        <v>78</v>
      </c>
      <c r="C2" s="17" t="s">
        <v>79</v>
      </c>
      <c r="D2" s="17" t="s">
        <v>80</v>
      </c>
      <c r="E2" s="17" t="s">
        <v>81</v>
      </c>
      <c r="F2" s="36" t="s">
        <v>78</v>
      </c>
      <c r="G2" s="17" t="s">
        <v>79</v>
      </c>
      <c r="H2" s="17" t="s">
        <v>80</v>
      </c>
      <c r="I2" s="17" t="s">
        <v>81</v>
      </c>
      <c r="J2" s="17"/>
      <c r="K2" s="74" t="s">
        <v>78</v>
      </c>
      <c r="L2" s="72" t="s">
        <v>79</v>
      </c>
      <c r="M2" s="72" t="s">
        <v>80</v>
      </c>
      <c r="N2" s="75" t="s">
        <v>81</v>
      </c>
    </row>
    <row r="3" spans="1:20" x14ac:dyDescent="0.3">
      <c r="A3" s="25">
        <v>42646</v>
      </c>
      <c r="B3" s="96">
        <v>187.86</v>
      </c>
      <c r="C3" s="97">
        <v>54.65</v>
      </c>
      <c r="D3" s="97">
        <v>70.489999999999995</v>
      </c>
      <c r="E3" s="97">
        <v>142</v>
      </c>
      <c r="K3" s="95">
        <f>AVERAGE(F4:F254)*COUNT($A:$A)</f>
        <v>-7.5136996105658771E-2</v>
      </c>
      <c r="L3" s="93">
        <f>AVERAGE(G4:G254)*COUNT($A:$A)</f>
        <v>6.8073269801436451E-2</v>
      </c>
      <c r="M3" s="95">
        <f>AVERAGE(H4:H254)*COUNT($A:$A)</f>
        <v>-0.50779117824576347</v>
      </c>
      <c r="N3" s="94">
        <f t="shared" ref="N3" si="0">AVERAGE(I4:I254)*COUNT($A:$A)</f>
        <v>0.42677749411078758</v>
      </c>
    </row>
    <row r="4" spans="1:20" x14ac:dyDescent="0.3">
      <c r="A4" s="25">
        <v>42647</v>
      </c>
      <c r="B4" s="96">
        <v>181.5</v>
      </c>
      <c r="C4" s="97">
        <v>52.14</v>
      </c>
      <c r="D4" s="97">
        <v>68</v>
      </c>
      <c r="E4" s="97">
        <v>155</v>
      </c>
      <c r="F4" s="26">
        <f t="shared" ref="F4:F67" si="1">(B4-B3)/B3</f>
        <v>-3.3854998403066182E-2</v>
      </c>
      <c r="G4" s="26">
        <f t="shared" ref="G4:G67" si="2">(C4-C3)/C3</f>
        <v>-4.5928636779505913E-2</v>
      </c>
      <c r="H4" s="26">
        <f t="shared" ref="H4:H67" si="3">(D4-D3)/D3</f>
        <v>-3.532415945524181E-2</v>
      </c>
      <c r="I4" s="26">
        <f t="shared" ref="I4:I19" si="4">(E4-E3)/E3</f>
        <v>9.154929577464789E-2</v>
      </c>
      <c r="J4" s="26"/>
      <c r="K4" s="51"/>
      <c r="L4" s="52"/>
      <c r="M4" s="52"/>
      <c r="N4" s="53"/>
    </row>
    <row r="5" spans="1:20" ht="15" thickBot="1" x14ac:dyDescent="0.35">
      <c r="A5" s="25">
        <v>42648</v>
      </c>
      <c r="B5" s="96">
        <v>186.44</v>
      </c>
      <c r="C5" s="97">
        <v>56.48</v>
      </c>
      <c r="D5" s="97">
        <v>70.47</v>
      </c>
      <c r="E5" s="97">
        <v>158.78</v>
      </c>
      <c r="F5" s="26">
        <f t="shared" si="1"/>
        <v>2.7217630853994479E-2</v>
      </c>
      <c r="G5" s="26">
        <f t="shared" si="2"/>
        <v>8.3237437667817341E-2</v>
      </c>
      <c r="H5" s="26">
        <f t="shared" si="3"/>
        <v>3.6323529411764692E-2</v>
      </c>
      <c r="I5" s="26">
        <f t="shared" si="4"/>
        <v>2.4387096774193557E-2</v>
      </c>
      <c r="J5" s="26"/>
      <c r="K5" s="179" t="s">
        <v>82</v>
      </c>
      <c r="L5" s="180"/>
      <c r="M5" s="180"/>
      <c r="N5" s="181"/>
    </row>
    <row r="6" spans="1:20" ht="15" thickBot="1" x14ac:dyDescent="0.35">
      <c r="A6" s="25">
        <v>42649</v>
      </c>
      <c r="B6" s="96">
        <v>182.31</v>
      </c>
      <c r="C6" s="97">
        <v>52.51</v>
      </c>
      <c r="D6" s="97">
        <v>70</v>
      </c>
      <c r="E6" s="97">
        <v>138.99</v>
      </c>
      <c r="F6" s="26">
        <f t="shared" si="1"/>
        <v>-2.2151898734177191E-2</v>
      </c>
      <c r="G6" s="26">
        <f t="shared" si="2"/>
        <v>-7.0290368271954659E-2</v>
      </c>
      <c r="H6" s="26">
        <f t="shared" si="3"/>
        <v>-6.6695047537959256E-3</v>
      </c>
      <c r="I6" s="26">
        <f t="shared" si="4"/>
        <v>-0.12463786371079476</v>
      </c>
      <c r="J6" s="26"/>
    </row>
    <row r="7" spans="1:20" x14ac:dyDescent="0.3">
      <c r="A7" s="25">
        <v>42650</v>
      </c>
      <c r="B7" s="96">
        <v>163.04</v>
      </c>
      <c r="C7" s="97">
        <v>50.38</v>
      </c>
      <c r="D7" s="97">
        <v>75.39</v>
      </c>
      <c r="E7" s="97">
        <v>140.69999999999999</v>
      </c>
      <c r="F7" s="26">
        <f t="shared" si="1"/>
        <v>-0.10569908397784</v>
      </c>
      <c r="G7" s="26">
        <f t="shared" si="2"/>
        <v>-4.0563702151970971E-2</v>
      </c>
      <c r="H7" s="26">
        <f t="shared" si="3"/>
        <v>7.7000000000000013E-2</v>
      </c>
      <c r="I7" s="26">
        <f t="shared" si="4"/>
        <v>1.2303043384415997E-2</v>
      </c>
      <c r="J7" s="26"/>
      <c r="K7" s="88" t="s">
        <v>69</v>
      </c>
      <c r="L7" s="89"/>
      <c r="M7" s="90"/>
      <c r="N7" s="71"/>
    </row>
    <row r="8" spans="1:20" x14ac:dyDescent="0.3">
      <c r="A8" s="25">
        <v>42653</v>
      </c>
      <c r="B8" s="96">
        <v>171.83</v>
      </c>
      <c r="C8" s="97">
        <v>55</v>
      </c>
      <c r="D8" s="97">
        <v>75.7</v>
      </c>
      <c r="E8" s="97">
        <v>145.71</v>
      </c>
      <c r="F8" s="26">
        <f t="shared" si="1"/>
        <v>5.391315014720327E-2</v>
      </c>
      <c r="G8" s="26">
        <f t="shared" si="2"/>
        <v>9.1703056768558902E-2</v>
      </c>
      <c r="H8" s="26">
        <f t="shared" si="3"/>
        <v>4.1119511871601311E-3</v>
      </c>
      <c r="I8" s="26">
        <f t="shared" si="4"/>
        <v>3.5607675906183509E-2</v>
      </c>
      <c r="J8" s="26"/>
      <c r="K8" s="74" t="s">
        <v>78</v>
      </c>
      <c r="L8" s="72" t="s">
        <v>79</v>
      </c>
      <c r="M8" s="75" t="s">
        <v>81</v>
      </c>
    </row>
    <row r="9" spans="1:20" ht="15" thickBot="1" x14ac:dyDescent="0.35">
      <c r="A9" s="25">
        <v>42654</v>
      </c>
      <c r="B9" s="96">
        <v>167.61</v>
      </c>
      <c r="C9" s="97">
        <v>55.5</v>
      </c>
      <c r="D9" s="97">
        <v>76.900000000000006</v>
      </c>
      <c r="E9" s="97">
        <v>151.4</v>
      </c>
      <c r="F9" s="26">
        <f t="shared" si="1"/>
        <v>-2.4559157306640277E-2</v>
      </c>
      <c r="G9" s="26">
        <f t="shared" si="2"/>
        <v>9.0909090909090905E-3</v>
      </c>
      <c r="H9" s="26">
        <f t="shared" si="3"/>
        <v>1.5852047556142706E-2</v>
      </c>
      <c r="I9" s="26">
        <f t="shared" si="4"/>
        <v>3.9050168142200241E-2</v>
      </c>
      <c r="J9" s="26"/>
      <c r="K9" s="78">
        <f>_xlfn.STDEV.S(F4:F254)/SQRT(1/COUNT($A:$A))</f>
        <v>0.60801874828706959</v>
      </c>
      <c r="L9" s="79">
        <f>_xlfn.STDEV.S(G4:G254)/SQRT(1/COUNT($A:$A))</f>
        <v>0.78604556907398415</v>
      </c>
      <c r="M9" s="80">
        <f>_xlfn.STDEV.S(I4:I254)/SQRT(1/COUNT($A:$A))</f>
        <v>0.74854075872043147</v>
      </c>
    </row>
    <row r="10" spans="1:20" ht="15" thickBot="1" x14ac:dyDescent="0.35">
      <c r="A10" s="25">
        <v>42655</v>
      </c>
      <c r="B10" s="96">
        <v>176.8</v>
      </c>
      <c r="C10" s="97">
        <v>55.05</v>
      </c>
      <c r="D10" s="97">
        <v>81.22</v>
      </c>
      <c r="E10" s="97">
        <v>146.18</v>
      </c>
      <c r="F10" s="26">
        <f t="shared" si="1"/>
        <v>5.482966410118726E-2</v>
      </c>
      <c r="G10" s="26">
        <f t="shared" si="2"/>
        <v>-8.1081081081081589E-3</v>
      </c>
      <c r="H10" s="26">
        <f t="shared" si="3"/>
        <v>5.617685305591668E-2</v>
      </c>
      <c r="I10" s="26">
        <f t="shared" si="4"/>
        <v>-3.4478203434610298E-2</v>
      </c>
      <c r="J10" s="26"/>
      <c r="K10" s="52"/>
      <c r="L10" s="52"/>
      <c r="M10" s="52"/>
      <c r="N10" s="52"/>
      <c r="O10" s="52"/>
    </row>
    <row r="11" spans="1:20" ht="15" thickBot="1" x14ac:dyDescent="0.35">
      <c r="A11" s="25">
        <v>42656</v>
      </c>
      <c r="B11" s="96">
        <v>172.71</v>
      </c>
      <c r="C11" s="97">
        <v>55.55</v>
      </c>
      <c r="D11" s="97">
        <v>78.81</v>
      </c>
      <c r="E11" s="97">
        <v>148</v>
      </c>
      <c r="F11" s="26">
        <f t="shared" si="1"/>
        <v>-2.3133484162895946E-2</v>
      </c>
      <c r="G11" s="26">
        <f t="shared" si="2"/>
        <v>9.0826521344232521E-3</v>
      </c>
      <c r="H11" s="26">
        <f t="shared" si="3"/>
        <v>-2.9672494459492695E-2</v>
      </c>
      <c r="I11" s="26">
        <f t="shared" si="4"/>
        <v>1.2450403611985177E-2</v>
      </c>
      <c r="J11" s="26"/>
      <c r="K11" s="182" t="s">
        <v>70</v>
      </c>
      <c r="L11" s="183"/>
      <c r="M11" s="183"/>
      <c r="N11" s="184"/>
    </row>
    <row r="12" spans="1:20" x14ac:dyDescent="0.3">
      <c r="A12" s="25">
        <v>42657</v>
      </c>
      <c r="B12" s="96">
        <v>167.06</v>
      </c>
      <c r="C12" s="97">
        <v>60.3</v>
      </c>
      <c r="D12" s="97">
        <v>77.98</v>
      </c>
      <c r="E12" s="97">
        <v>155.06</v>
      </c>
      <c r="F12" s="26">
        <f t="shared" si="1"/>
        <v>-3.2713797695559058E-2</v>
      </c>
      <c r="G12" s="26">
        <f t="shared" si="2"/>
        <v>8.5508550855085519E-2</v>
      </c>
      <c r="H12" s="26">
        <f t="shared" si="3"/>
        <v>-1.0531658418982341E-2</v>
      </c>
      <c r="I12" s="26">
        <f t="shared" si="4"/>
        <v>4.7702702702702715E-2</v>
      </c>
      <c r="J12" s="26"/>
      <c r="K12" s="66"/>
      <c r="L12" s="67" t="s">
        <v>78</v>
      </c>
      <c r="M12" s="64" t="s">
        <v>79</v>
      </c>
      <c r="N12" s="65" t="s">
        <v>81</v>
      </c>
    </row>
    <row r="13" spans="1:20" x14ac:dyDescent="0.3">
      <c r="A13" s="25">
        <v>42660</v>
      </c>
      <c r="B13" s="96">
        <v>161.1</v>
      </c>
      <c r="C13" s="97">
        <v>63.99</v>
      </c>
      <c r="D13" s="97">
        <v>74.86</v>
      </c>
      <c r="E13" s="97">
        <v>154.11000000000001</v>
      </c>
      <c r="F13" s="26">
        <f t="shared" si="1"/>
        <v>-3.5675805099964132E-2</v>
      </c>
      <c r="G13" s="26">
        <f t="shared" si="2"/>
        <v>6.1194029850746352E-2</v>
      </c>
      <c r="H13" s="26">
        <f t="shared" si="3"/>
        <v>-4.001025904077974E-2</v>
      </c>
      <c r="I13" s="26">
        <f t="shared" si="4"/>
        <v>-6.1266606474912203E-3</v>
      </c>
      <c r="J13" s="26"/>
      <c r="K13" s="63" t="s">
        <v>78</v>
      </c>
      <c r="L13" s="64">
        <v>1</v>
      </c>
      <c r="M13" s="64"/>
      <c r="N13" s="65"/>
    </row>
    <row r="14" spans="1:20" x14ac:dyDescent="0.3">
      <c r="A14" s="25">
        <v>42661</v>
      </c>
      <c r="B14" s="96">
        <v>175.34</v>
      </c>
      <c r="C14" s="97">
        <v>68.849999999999994</v>
      </c>
      <c r="D14" s="97">
        <v>76.319999999999993</v>
      </c>
      <c r="E14" s="97">
        <v>153.88999999999999</v>
      </c>
      <c r="F14" s="26">
        <f t="shared" si="1"/>
        <v>8.8392302917442642E-2</v>
      </c>
      <c r="G14" s="26">
        <f t="shared" si="2"/>
        <v>7.5949367088607472E-2</v>
      </c>
      <c r="H14" s="26">
        <f t="shared" si="3"/>
        <v>1.9503072401816642E-2</v>
      </c>
      <c r="I14" s="26">
        <f t="shared" si="4"/>
        <v>-1.4275517487510692E-3</v>
      </c>
      <c r="J14" s="26"/>
      <c r="K14" s="66" t="s">
        <v>79</v>
      </c>
      <c r="L14" s="64">
        <f>CORREL($G$4:$G$254,F4:F254)</f>
        <v>0.39989462361267736</v>
      </c>
      <c r="M14" s="64">
        <v>1</v>
      </c>
      <c r="N14" s="65"/>
      <c r="R14" s="17"/>
      <c r="S14" s="17"/>
      <c r="T14" s="17"/>
    </row>
    <row r="15" spans="1:20" ht="15" thickBot="1" x14ac:dyDescent="0.35">
      <c r="A15" s="25">
        <v>42662</v>
      </c>
      <c r="B15" s="96">
        <v>175.15</v>
      </c>
      <c r="C15" s="97">
        <v>67.67</v>
      </c>
      <c r="D15" s="97">
        <v>75</v>
      </c>
      <c r="E15" s="97">
        <v>157.5</v>
      </c>
      <c r="F15" s="26">
        <f t="shared" si="1"/>
        <v>-1.0836089882513844E-3</v>
      </c>
      <c r="G15" s="26">
        <f t="shared" si="2"/>
        <v>-1.7138707334785661E-2</v>
      </c>
      <c r="H15" s="26">
        <f t="shared" si="3"/>
        <v>-1.7295597484276642E-2</v>
      </c>
      <c r="I15" s="26">
        <f t="shared" si="4"/>
        <v>2.3458314380401676E-2</v>
      </c>
      <c r="J15" s="26"/>
      <c r="K15" s="68" t="s">
        <v>81</v>
      </c>
      <c r="L15" s="69">
        <f>CORREL($I$4:$I$254,F4:F254)</f>
        <v>0.18410138641238125</v>
      </c>
      <c r="M15" s="69">
        <f>CORREL($I$4:$I$254,G4:G254)</f>
        <v>0.20754973926125098</v>
      </c>
      <c r="N15" s="70">
        <v>1</v>
      </c>
    </row>
    <row r="16" spans="1:20" ht="15" thickBot="1" x14ac:dyDescent="0.35">
      <c r="A16" s="25">
        <v>42663</v>
      </c>
      <c r="B16" s="96">
        <v>179.99</v>
      </c>
      <c r="C16" s="97">
        <v>65</v>
      </c>
      <c r="D16" s="97">
        <v>73.25</v>
      </c>
      <c r="E16" s="97">
        <v>160.19999999999999</v>
      </c>
      <c r="F16" s="26">
        <f t="shared" si="1"/>
        <v>2.7633457036825598E-2</v>
      </c>
      <c r="G16" s="26">
        <f t="shared" si="2"/>
        <v>-3.9456184424412614E-2</v>
      </c>
      <c r="H16" s="26">
        <f t="shared" si="3"/>
        <v>-2.3333333333333334E-2</v>
      </c>
      <c r="I16" s="26">
        <f t="shared" si="4"/>
        <v>1.7142857142857071E-2</v>
      </c>
      <c r="J16" s="26"/>
      <c r="K16" s="51"/>
      <c r="L16" s="52"/>
      <c r="M16" s="52"/>
      <c r="N16" s="53"/>
    </row>
    <row r="17" spans="1:19" ht="15" thickBot="1" x14ac:dyDescent="0.35">
      <c r="A17" s="25">
        <v>42664</v>
      </c>
      <c r="B17" s="96">
        <v>175</v>
      </c>
      <c r="C17" s="97">
        <v>62.99</v>
      </c>
      <c r="D17" s="97">
        <v>73</v>
      </c>
      <c r="E17" s="97">
        <v>162</v>
      </c>
      <c r="F17" s="26">
        <f t="shared" si="1"/>
        <v>-2.7723762431246229E-2</v>
      </c>
      <c r="G17" s="26">
        <f t="shared" si="2"/>
        <v>-3.0923076923076893E-2</v>
      </c>
      <c r="H17" s="26">
        <f t="shared" si="3"/>
        <v>-3.4129692832764505E-3</v>
      </c>
      <c r="I17" s="26">
        <f t="shared" si="4"/>
        <v>1.1235955056179848E-2</v>
      </c>
      <c r="J17" s="26"/>
      <c r="K17" s="182" t="s">
        <v>68</v>
      </c>
      <c r="L17" s="183"/>
      <c r="M17" s="183"/>
      <c r="N17" s="92">
        <f>MIN(L13:N15)</f>
        <v>0.18410138641238125</v>
      </c>
    </row>
    <row r="18" spans="1:19" ht="15" thickBot="1" x14ac:dyDescent="0.35">
      <c r="A18" s="25">
        <v>42667</v>
      </c>
      <c r="B18" s="96">
        <v>170</v>
      </c>
      <c r="C18" s="97">
        <v>62.17</v>
      </c>
      <c r="D18" s="97">
        <v>71.790000000000006</v>
      </c>
      <c r="E18" s="97">
        <v>155.79</v>
      </c>
      <c r="F18" s="26">
        <f t="shared" si="1"/>
        <v>-2.8571428571428571E-2</v>
      </c>
      <c r="G18" s="26">
        <f t="shared" si="2"/>
        <v>-1.3017939355453251E-2</v>
      </c>
      <c r="H18" s="26">
        <f t="shared" si="3"/>
        <v>-1.6575342465753339E-2</v>
      </c>
      <c r="I18" s="26">
        <f t="shared" si="4"/>
        <v>-3.8333333333333386E-2</v>
      </c>
      <c r="J18" s="26"/>
      <c r="K18" s="182" t="s">
        <v>83</v>
      </c>
      <c r="L18" s="183"/>
      <c r="M18" s="183"/>
      <c r="N18" s="184"/>
    </row>
    <row r="19" spans="1:19" ht="15" thickBot="1" x14ac:dyDescent="0.35">
      <c r="A19" s="25">
        <v>42668</v>
      </c>
      <c r="B19" s="96">
        <v>155</v>
      </c>
      <c r="C19" s="97">
        <v>54.37</v>
      </c>
      <c r="D19" s="97">
        <v>63</v>
      </c>
      <c r="E19" s="97">
        <v>136</v>
      </c>
      <c r="F19" s="26">
        <f t="shared" si="1"/>
        <v>-8.8235294117647065E-2</v>
      </c>
      <c r="G19" s="26">
        <f t="shared" si="2"/>
        <v>-0.12546244169213452</v>
      </c>
      <c r="H19" s="26">
        <f t="shared" si="3"/>
        <v>-0.1224404513163394</v>
      </c>
      <c r="I19" s="26">
        <f t="shared" si="4"/>
        <v>-0.1270299762500802</v>
      </c>
      <c r="J19" s="26"/>
    </row>
    <row r="20" spans="1:19" x14ac:dyDescent="0.3">
      <c r="A20" s="25">
        <v>42669</v>
      </c>
      <c r="B20" s="96">
        <v>159.86000000000001</v>
      </c>
      <c r="C20" s="97">
        <v>58.7</v>
      </c>
      <c r="D20" s="97">
        <v>65.459999999999994</v>
      </c>
      <c r="E20" s="97">
        <v>135</v>
      </c>
      <c r="F20" s="26">
        <f t="shared" si="1"/>
        <v>3.1354838709677507E-2</v>
      </c>
      <c r="G20" s="26">
        <f t="shared" si="2"/>
        <v>7.9639507081111005E-2</v>
      </c>
      <c r="H20" s="26">
        <f t="shared" si="3"/>
        <v>3.9047619047618949E-2</v>
      </c>
      <c r="I20" s="26">
        <f t="shared" ref="I20:I63" si="5">(E20-E19)/E19</f>
        <v>-7.3529411764705881E-3</v>
      </c>
      <c r="J20" s="26"/>
      <c r="K20" s="172" t="s">
        <v>71</v>
      </c>
      <c r="L20" s="173"/>
      <c r="M20" s="173"/>
      <c r="N20" s="173"/>
      <c r="O20" s="174"/>
    </row>
    <row r="21" spans="1:19" x14ac:dyDescent="0.3">
      <c r="A21" s="25">
        <v>42670</v>
      </c>
      <c r="B21" s="96">
        <v>150</v>
      </c>
      <c r="C21" s="97">
        <v>56.45</v>
      </c>
      <c r="D21" s="97">
        <v>66.400000000000006</v>
      </c>
      <c r="E21" s="97">
        <v>120.7</v>
      </c>
      <c r="F21" s="26">
        <f t="shared" si="1"/>
        <v>-6.1678969097960792E-2</v>
      </c>
      <c r="G21" s="26">
        <f t="shared" si="2"/>
        <v>-3.83304940374787E-2</v>
      </c>
      <c r="H21" s="26">
        <f t="shared" si="3"/>
        <v>1.4359914451573664E-2</v>
      </c>
      <c r="I21" s="26">
        <f t="shared" si="5"/>
        <v>-0.10592592592592591</v>
      </c>
      <c r="J21" s="26"/>
      <c r="K21" s="51"/>
      <c r="L21" s="52"/>
      <c r="M21" s="52"/>
      <c r="N21" s="52"/>
      <c r="O21" s="53"/>
      <c r="R21" s="27"/>
    </row>
    <row r="22" spans="1:19" x14ac:dyDescent="0.3">
      <c r="A22" s="25">
        <v>42671</v>
      </c>
      <c r="B22" s="96">
        <v>157.88</v>
      </c>
      <c r="C22" s="97">
        <v>56.17</v>
      </c>
      <c r="D22" s="97">
        <v>68.33</v>
      </c>
      <c r="E22" s="97">
        <v>126.38</v>
      </c>
      <c r="F22" s="26">
        <f t="shared" si="1"/>
        <v>5.25333333333333E-2</v>
      </c>
      <c r="G22" s="26">
        <f t="shared" si="2"/>
        <v>-4.9601417183348295E-3</v>
      </c>
      <c r="H22" s="26">
        <f t="shared" si="3"/>
        <v>2.9066265060240851E-2</v>
      </c>
      <c r="I22" s="26">
        <f t="shared" si="5"/>
        <v>4.7058823529411702E-2</v>
      </c>
      <c r="J22" s="26"/>
      <c r="K22" s="85"/>
      <c r="L22" s="82" t="s">
        <v>58</v>
      </c>
      <c r="M22" s="82" t="s">
        <v>46</v>
      </c>
      <c r="N22" s="83" t="s">
        <v>19</v>
      </c>
      <c r="O22" s="86" t="s">
        <v>73</v>
      </c>
    </row>
    <row r="23" spans="1:19" x14ac:dyDescent="0.3">
      <c r="A23" s="25">
        <v>42674</v>
      </c>
      <c r="B23" s="96">
        <v>163</v>
      </c>
      <c r="C23" s="97">
        <v>60.2</v>
      </c>
      <c r="D23" s="97">
        <v>70.45</v>
      </c>
      <c r="E23" s="97">
        <v>124.5</v>
      </c>
      <c r="F23" s="26">
        <f t="shared" si="1"/>
        <v>3.2429693438054248E-2</v>
      </c>
      <c r="G23" s="26">
        <f t="shared" si="2"/>
        <v>7.1746483888196558E-2</v>
      </c>
      <c r="H23" s="26">
        <f t="shared" si="3"/>
        <v>3.1025903702619706E-2</v>
      </c>
      <c r="I23" s="26">
        <f t="shared" si="5"/>
        <v>-1.4875771482829526E-2</v>
      </c>
      <c r="J23" s="26"/>
      <c r="K23" s="85" t="s">
        <v>78</v>
      </c>
      <c r="L23" s="73">
        <v>0.45182495929334837</v>
      </c>
      <c r="M23" s="84">
        <f>K3</f>
        <v>-7.5136996105658771E-2</v>
      </c>
      <c r="N23" s="84">
        <f>K9</f>
        <v>0.60801874828706959</v>
      </c>
      <c r="O23" s="175">
        <f>N17</f>
        <v>0.18410138641238125</v>
      </c>
    </row>
    <row r="24" spans="1:19" x14ac:dyDescent="0.3">
      <c r="A24" s="25">
        <v>42675</v>
      </c>
      <c r="B24" s="96">
        <v>156.44</v>
      </c>
      <c r="C24" s="97">
        <v>59.16</v>
      </c>
      <c r="D24" s="97">
        <v>67.3</v>
      </c>
      <c r="E24" s="97">
        <v>116.27</v>
      </c>
      <c r="F24" s="26">
        <f t="shared" si="1"/>
        <v>-4.0245398773006147E-2</v>
      </c>
      <c r="G24" s="26">
        <f t="shared" si="2"/>
        <v>-1.7275747508305749E-2</v>
      </c>
      <c r="H24" s="26">
        <f t="shared" si="3"/>
        <v>-4.4712562100780777E-2</v>
      </c>
      <c r="I24" s="26">
        <f t="shared" si="5"/>
        <v>-6.6104417670682758E-2</v>
      </c>
      <c r="J24" s="26"/>
      <c r="K24" s="85" t="s">
        <v>81</v>
      </c>
      <c r="L24" s="73">
        <f>1-L23</f>
        <v>0.54817504070665168</v>
      </c>
      <c r="M24" s="84">
        <f>N3</f>
        <v>0.42677749411078758</v>
      </c>
      <c r="N24" s="84">
        <f>M9</f>
        <v>0.74854075872043147</v>
      </c>
      <c r="O24" s="175"/>
    </row>
    <row r="25" spans="1:19" x14ac:dyDescent="0.3">
      <c r="A25" s="25">
        <v>42676</v>
      </c>
      <c r="B25" s="96">
        <v>159.4</v>
      </c>
      <c r="C25" s="97">
        <v>62.4</v>
      </c>
      <c r="D25" s="97">
        <v>68.45</v>
      </c>
      <c r="E25" s="97">
        <v>117.6</v>
      </c>
      <c r="F25" s="26">
        <f t="shared" si="1"/>
        <v>1.8920992073638506E-2</v>
      </c>
      <c r="G25" s="26">
        <f t="shared" si="2"/>
        <v>5.4766734279918898E-2</v>
      </c>
      <c r="H25" s="26">
        <f t="shared" si="3"/>
        <v>1.7087667161961452E-2</v>
      </c>
      <c r="I25" s="26">
        <f t="shared" si="5"/>
        <v>1.1438892233594206E-2</v>
      </c>
      <c r="J25" s="26"/>
      <c r="K25" s="51"/>
      <c r="L25" s="52"/>
      <c r="M25" s="52"/>
      <c r="N25" s="52"/>
      <c r="O25" s="53"/>
    </row>
    <row r="26" spans="1:19" ht="15" thickBot="1" x14ac:dyDescent="0.35">
      <c r="A26" s="25">
        <v>42677</v>
      </c>
      <c r="B26" s="96">
        <v>152</v>
      </c>
      <c r="C26" s="97">
        <v>59.69</v>
      </c>
      <c r="D26" s="97">
        <v>70.19</v>
      </c>
      <c r="E26" s="97">
        <v>113</v>
      </c>
      <c r="F26" s="26">
        <f t="shared" si="1"/>
        <v>-4.6424090338770423E-2</v>
      </c>
      <c r="G26" s="26">
        <f t="shared" si="2"/>
        <v>-4.3429487179487192E-2</v>
      </c>
      <c r="H26" s="26">
        <f t="shared" si="3"/>
        <v>2.5420014609203723E-2</v>
      </c>
      <c r="I26" s="26">
        <f t="shared" si="5"/>
        <v>-3.9115646258503355E-2</v>
      </c>
      <c r="J26" s="26"/>
      <c r="K26" s="76" t="s">
        <v>72</v>
      </c>
      <c r="L26" s="77">
        <f>L23+L24</f>
        <v>1</v>
      </c>
      <c r="M26" s="87">
        <f>M23*L23+M24*L24</f>
        <v>0.2</v>
      </c>
      <c r="N26" s="79">
        <f>SQRT(L23^2*N23^2+L24^2*N24^2+2*L23*L24*N23*N24*O23)</f>
        <v>0.53417941408434888</v>
      </c>
      <c r="O26" s="81"/>
      <c r="S26" s="27"/>
    </row>
    <row r="27" spans="1:19" x14ac:dyDescent="0.3">
      <c r="A27" s="25">
        <v>42681</v>
      </c>
      <c r="B27" s="96">
        <v>148.25</v>
      </c>
      <c r="C27" s="97">
        <v>55.69</v>
      </c>
      <c r="D27" s="97">
        <v>64.900000000000006</v>
      </c>
      <c r="E27" s="97">
        <v>99.8</v>
      </c>
      <c r="F27" s="26">
        <f t="shared" si="1"/>
        <v>-2.4671052631578948E-2</v>
      </c>
      <c r="G27" s="26">
        <f t="shared" si="2"/>
        <v>-6.7012899983246776E-2</v>
      </c>
      <c r="H27" s="26">
        <f t="shared" si="3"/>
        <v>-7.5366861376264319E-2</v>
      </c>
      <c r="I27" s="26">
        <f t="shared" si="5"/>
        <v>-0.11681415929203542</v>
      </c>
      <c r="J27" s="26"/>
    </row>
    <row r="28" spans="1:19" x14ac:dyDescent="0.3">
      <c r="A28" s="25">
        <v>42682</v>
      </c>
      <c r="B28" s="96">
        <v>154.19999999999999</v>
      </c>
      <c r="C28" s="97">
        <v>61.22</v>
      </c>
      <c r="D28" s="97">
        <v>66.48</v>
      </c>
      <c r="E28" s="97">
        <v>111.48</v>
      </c>
      <c r="F28" s="26">
        <f t="shared" si="1"/>
        <v>4.013490725126468E-2</v>
      </c>
      <c r="G28" s="26">
        <f t="shared" si="2"/>
        <v>9.9299694738732291E-2</v>
      </c>
      <c r="H28" s="26">
        <f t="shared" si="3"/>
        <v>2.4345146379044655E-2</v>
      </c>
      <c r="I28" s="26">
        <f t="shared" si="5"/>
        <v>0.11703406813627262</v>
      </c>
      <c r="J28" s="26"/>
    </row>
    <row r="29" spans="1:19" x14ac:dyDescent="0.3">
      <c r="A29" s="25">
        <v>42683</v>
      </c>
      <c r="B29" s="96">
        <v>155.19</v>
      </c>
      <c r="C29" s="97">
        <v>62.39</v>
      </c>
      <c r="D29" s="97">
        <v>65.59</v>
      </c>
      <c r="E29" s="97">
        <v>105.65</v>
      </c>
      <c r="F29" s="26">
        <f t="shared" si="1"/>
        <v>6.420233463035079E-3</v>
      </c>
      <c r="G29" s="26">
        <f t="shared" si="2"/>
        <v>1.91114015027769E-2</v>
      </c>
      <c r="H29" s="26">
        <f t="shared" si="3"/>
        <v>-1.3387484957882077E-2</v>
      </c>
      <c r="I29" s="26">
        <f t="shared" si="5"/>
        <v>-5.2296376031575151E-2</v>
      </c>
      <c r="J29" s="26"/>
    </row>
    <row r="30" spans="1:19" x14ac:dyDescent="0.3">
      <c r="A30" s="25">
        <v>42684</v>
      </c>
      <c r="B30" s="96">
        <v>160.9</v>
      </c>
      <c r="C30" s="97">
        <v>61.75</v>
      </c>
      <c r="D30" s="97">
        <v>66.099999999999994</v>
      </c>
      <c r="E30" s="97">
        <v>102</v>
      </c>
      <c r="F30" s="26">
        <f t="shared" si="1"/>
        <v>3.6793607835556463E-2</v>
      </c>
      <c r="G30" s="26">
        <f t="shared" si="2"/>
        <v>-1.0258054175348622E-2</v>
      </c>
      <c r="H30" s="26">
        <f t="shared" si="3"/>
        <v>7.7755755450524605E-3</v>
      </c>
      <c r="I30" s="26">
        <f t="shared" si="5"/>
        <v>-3.4548035967818323E-2</v>
      </c>
      <c r="J30" s="26"/>
    </row>
    <row r="31" spans="1:19" x14ac:dyDescent="0.3">
      <c r="A31" s="25">
        <v>42685</v>
      </c>
      <c r="B31" s="96">
        <v>162.85</v>
      </c>
      <c r="C31" s="97">
        <v>60.68</v>
      </c>
      <c r="D31" s="97">
        <v>66.61</v>
      </c>
      <c r="E31" s="97">
        <v>108.26</v>
      </c>
      <c r="F31" s="26">
        <f t="shared" si="1"/>
        <v>1.211932877563697E-2</v>
      </c>
      <c r="G31" s="26">
        <f t="shared" si="2"/>
        <v>-1.7327935222672071E-2</v>
      </c>
      <c r="H31" s="26">
        <f t="shared" si="3"/>
        <v>7.7155824508321506E-3</v>
      </c>
      <c r="I31" s="26">
        <f t="shared" si="5"/>
        <v>6.137254901960789E-2</v>
      </c>
      <c r="J31" s="26"/>
    </row>
    <row r="32" spans="1:19" x14ac:dyDescent="0.3">
      <c r="A32" s="25">
        <v>42688</v>
      </c>
      <c r="B32" s="96">
        <v>166.88</v>
      </c>
      <c r="C32" s="97">
        <v>62.47</v>
      </c>
      <c r="D32" s="97">
        <v>70</v>
      </c>
      <c r="E32" s="97">
        <v>112.95</v>
      </c>
      <c r="F32" s="26">
        <f t="shared" si="1"/>
        <v>2.474669941664109E-2</v>
      </c>
      <c r="G32" s="26">
        <f t="shared" si="2"/>
        <v>2.9499011206328266E-2</v>
      </c>
      <c r="H32" s="26">
        <f t="shared" si="3"/>
        <v>5.0893259270379833E-2</v>
      </c>
      <c r="I32" s="26">
        <f t="shared" si="5"/>
        <v>4.332163310548677E-2</v>
      </c>
      <c r="J32" s="26"/>
    </row>
    <row r="33" spans="1:10" x14ac:dyDescent="0.3">
      <c r="A33" s="25">
        <v>42689</v>
      </c>
      <c r="B33" s="96">
        <v>161.26</v>
      </c>
      <c r="C33" s="97">
        <v>60.5</v>
      </c>
      <c r="D33" s="97">
        <v>69.02</v>
      </c>
      <c r="E33" s="97">
        <v>109.69</v>
      </c>
      <c r="F33" s="26">
        <f t="shared" si="1"/>
        <v>-3.3676893576222465E-2</v>
      </c>
      <c r="G33" s="26">
        <f t="shared" si="2"/>
        <v>-3.1535136865695514E-2</v>
      </c>
      <c r="H33" s="26">
        <f t="shared" si="3"/>
        <v>-1.4000000000000058E-2</v>
      </c>
      <c r="I33" s="26">
        <f t="shared" si="5"/>
        <v>-2.8862328463922133E-2</v>
      </c>
      <c r="J33" s="26"/>
    </row>
    <row r="34" spans="1:10" ht="15" customHeight="1" x14ac:dyDescent="0.3">
      <c r="A34" s="25">
        <v>42690</v>
      </c>
      <c r="B34" s="96">
        <v>158.72999999999999</v>
      </c>
      <c r="C34" s="97">
        <v>60.47</v>
      </c>
      <c r="D34" s="97">
        <v>68.209999999999994</v>
      </c>
      <c r="E34" s="97">
        <v>107.51</v>
      </c>
      <c r="F34" s="26">
        <f t="shared" si="1"/>
        <v>-1.5688949522510241E-2</v>
      </c>
      <c r="G34" s="26">
        <f t="shared" si="2"/>
        <v>-4.9586776859506009E-4</v>
      </c>
      <c r="H34" s="26">
        <f t="shared" si="3"/>
        <v>-1.1735728774268362E-2</v>
      </c>
      <c r="I34" s="26">
        <f t="shared" si="5"/>
        <v>-1.9874190901631804E-2</v>
      </c>
      <c r="J34" s="26"/>
    </row>
    <row r="35" spans="1:10" x14ac:dyDescent="0.3">
      <c r="A35" s="25">
        <v>42691</v>
      </c>
      <c r="B35" s="96">
        <v>158.56</v>
      </c>
      <c r="C35" s="97">
        <v>61.38</v>
      </c>
      <c r="D35" s="97">
        <v>70.709999999999994</v>
      </c>
      <c r="E35" s="97">
        <v>108.4</v>
      </c>
      <c r="F35" s="26">
        <f t="shared" si="1"/>
        <v>-1.0710010710009922E-3</v>
      </c>
      <c r="G35" s="26">
        <f t="shared" si="2"/>
        <v>1.5048784521250268E-2</v>
      </c>
      <c r="H35" s="26">
        <f t="shared" si="3"/>
        <v>3.6651517372819235E-2</v>
      </c>
      <c r="I35" s="26">
        <f t="shared" si="5"/>
        <v>8.2782996930518132E-3</v>
      </c>
      <c r="J35" s="26"/>
    </row>
    <row r="36" spans="1:10" x14ac:dyDescent="0.3">
      <c r="A36" s="25">
        <v>42692</v>
      </c>
      <c r="B36" s="96">
        <v>163</v>
      </c>
      <c r="C36" s="97">
        <v>63</v>
      </c>
      <c r="D36" s="97">
        <v>73.400000000000006</v>
      </c>
      <c r="E36" s="97">
        <v>118.22</v>
      </c>
      <c r="F36" s="26">
        <f t="shared" si="1"/>
        <v>2.8002018163471226E-2</v>
      </c>
      <c r="G36" s="26">
        <f t="shared" si="2"/>
        <v>2.63929618768328E-2</v>
      </c>
      <c r="H36" s="26">
        <f t="shared" si="3"/>
        <v>3.8042709659171434E-2</v>
      </c>
      <c r="I36" s="26">
        <f t="shared" si="5"/>
        <v>9.0590405904058979E-2</v>
      </c>
      <c r="J36" s="26"/>
    </row>
    <row r="37" spans="1:10" x14ac:dyDescent="0.3">
      <c r="A37" s="25">
        <v>42695</v>
      </c>
      <c r="B37" s="96">
        <v>164.4</v>
      </c>
      <c r="C37" s="97">
        <v>63.62</v>
      </c>
      <c r="D37" s="97">
        <v>74</v>
      </c>
      <c r="E37" s="97">
        <v>125.96</v>
      </c>
      <c r="F37" s="26">
        <f t="shared" si="1"/>
        <v>8.5889570552147593E-3</v>
      </c>
      <c r="G37" s="26">
        <f t="shared" si="2"/>
        <v>9.8412698412698001E-3</v>
      </c>
      <c r="H37" s="26">
        <f t="shared" si="3"/>
        <v>8.1743869209808476E-3</v>
      </c>
      <c r="I37" s="26">
        <f t="shared" si="5"/>
        <v>6.5471155472847195E-2</v>
      </c>
      <c r="J37" s="26"/>
    </row>
    <row r="38" spans="1:10" x14ac:dyDescent="0.3">
      <c r="A38" s="25">
        <v>42696</v>
      </c>
      <c r="B38" s="96">
        <v>162.18</v>
      </c>
      <c r="C38" s="97">
        <v>67.989999999999995</v>
      </c>
      <c r="D38" s="97">
        <v>72.349999999999994</v>
      </c>
      <c r="E38" s="97">
        <v>124.5</v>
      </c>
      <c r="F38" s="26">
        <f t="shared" si="1"/>
        <v>-1.3503649635036488E-2</v>
      </c>
      <c r="G38" s="26">
        <f t="shared" si="2"/>
        <v>6.8689091480666417E-2</v>
      </c>
      <c r="H38" s="26">
        <f t="shared" si="3"/>
        <v>-2.2297297297297375E-2</v>
      </c>
      <c r="I38" s="26">
        <f t="shared" si="5"/>
        <v>-1.1590981263893251E-2</v>
      </c>
      <c r="J38" s="26"/>
    </row>
    <row r="39" spans="1:10" x14ac:dyDescent="0.3">
      <c r="A39" s="25">
        <v>42697</v>
      </c>
      <c r="B39" s="96">
        <v>157.97</v>
      </c>
      <c r="C39" s="97">
        <v>65.92</v>
      </c>
      <c r="D39" s="97">
        <v>71.75</v>
      </c>
      <c r="E39" s="97">
        <v>123.2</v>
      </c>
      <c r="F39" s="26">
        <f t="shared" si="1"/>
        <v>-2.5958811197434997E-2</v>
      </c>
      <c r="G39" s="26">
        <f t="shared" si="2"/>
        <v>-3.0445653772613521E-2</v>
      </c>
      <c r="H39" s="26">
        <f t="shared" si="3"/>
        <v>-8.2930200414650223E-3</v>
      </c>
      <c r="I39" s="26">
        <f t="shared" si="5"/>
        <v>-1.0441767068273069E-2</v>
      </c>
      <c r="J39" s="26"/>
    </row>
    <row r="40" spans="1:10" x14ac:dyDescent="0.3">
      <c r="A40" s="25">
        <v>42698</v>
      </c>
      <c r="B40" s="96">
        <v>160.54</v>
      </c>
      <c r="C40" s="97">
        <v>66.97</v>
      </c>
      <c r="D40" s="97">
        <v>71.45</v>
      </c>
      <c r="E40" s="97">
        <v>117.2</v>
      </c>
      <c r="F40" s="26">
        <f t="shared" si="1"/>
        <v>1.6268911818699709E-2</v>
      </c>
      <c r="G40" s="26">
        <f t="shared" si="2"/>
        <v>1.5928398058252382E-2</v>
      </c>
      <c r="H40" s="26">
        <f t="shared" si="3"/>
        <v>-4.1811846689895071E-3</v>
      </c>
      <c r="I40" s="26">
        <f t="shared" si="5"/>
        <v>-4.8701298701298704E-2</v>
      </c>
      <c r="J40" s="26"/>
    </row>
    <row r="41" spans="1:10" x14ac:dyDescent="0.3">
      <c r="A41" s="25">
        <v>42699</v>
      </c>
      <c r="B41" s="96">
        <v>163.35</v>
      </c>
      <c r="C41" s="97">
        <v>66</v>
      </c>
      <c r="D41" s="97">
        <v>74.17</v>
      </c>
      <c r="E41" s="97">
        <v>116.7</v>
      </c>
      <c r="F41" s="26">
        <f t="shared" si="1"/>
        <v>1.7503425937461084E-2</v>
      </c>
      <c r="G41" s="26">
        <f t="shared" si="2"/>
        <v>-1.4484097357025516E-2</v>
      </c>
      <c r="H41" s="26">
        <f t="shared" si="3"/>
        <v>3.8068579426172131E-2</v>
      </c>
      <c r="I41" s="26">
        <f t="shared" si="5"/>
        <v>-4.2662116040955633E-3</v>
      </c>
      <c r="J41" s="26"/>
    </row>
    <row r="42" spans="1:10" x14ac:dyDescent="0.3">
      <c r="A42" s="25">
        <v>42702</v>
      </c>
      <c r="B42" s="96">
        <v>161</v>
      </c>
      <c r="C42" s="97">
        <v>69.98</v>
      </c>
      <c r="D42" s="97">
        <v>71.819999999999993</v>
      </c>
      <c r="E42" s="97">
        <v>114</v>
      </c>
      <c r="F42" s="26">
        <f t="shared" si="1"/>
        <v>-1.4386287113559807E-2</v>
      </c>
      <c r="G42" s="26">
        <f t="shared" si="2"/>
        <v>6.0303030303030365E-2</v>
      </c>
      <c r="H42" s="26">
        <f t="shared" si="3"/>
        <v>-3.168396925980866E-2</v>
      </c>
      <c r="I42" s="26">
        <f t="shared" si="5"/>
        <v>-2.3136246786632415E-2</v>
      </c>
      <c r="J42" s="26"/>
    </row>
    <row r="43" spans="1:10" x14ac:dyDescent="0.3">
      <c r="A43" s="25">
        <v>42703</v>
      </c>
      <c r="B43" s="96">
        <v>168.49</v>
      </c>
      <c r="C43" s="97">
        <v>74.3</v>
      </c>
      <c r="D43" s="97">
        <v>73.349999999999994</v>
      </c>
      <c r="E43" s="97">
        <v>111.92</v>
      </c>
      <c r="F43" s="26">
        <f t="shared" si="1"/>
        <v>4.6521739130434836E-2</v>
      </c>
      <c r="G43" s="26">
        <f t="shared" si="2"/>
        <v>6.1731923406687525E-2</v>
      </c>
      <c r="H43" s="26">
        <f t="shared" si="3"/>
        <v>2.1303258145363425E-2</v>
      </c>
      <c r="I43" s="26">
        <f t="shared" si="5"/>
        <v>-1.8245614035087704E-2</v>
      </c>
      <c r="J43" s="26"/>
    </row>
    <row r="44" spans="1:10" x14ac:dyDescent="0.3">
      <c r="A44" s="25">
        <v>42704</v>
      </c>
      <c r="B44" s="96">
        <v>168.89</v>
      </c>
      <c r="C44" s="97">
        <v>76.8</v>
      </c>
      <c r="D44" s="97">
        <v>72.150000000000006</v>
      </c>
      <c r="E44" s="97">
        <v>115.6</v>
      </c>
      <c r="F44" s="26">
        <f t="shared" si="1"/>
        <v>2.374028132233232E-3</v>
      </c>
      <c r="G44" s="26">
        <f t="shared" si="2"/>
        <v>3.3647375504710635E-2</v>
      </c>
      <c r="H44" s="26">
        <f t="shared" si="3"/>
        <v>-1.6359918200408843E-2</v>
      </c>
      <c r="I44" s="26">
        <f t="shared" si="5"/>
        <v>3.2880629020729024E-2</v>
      </c>
      <c r="J44" s="26"/>
    </row>
    <row r="45" spans="1:10" x14ac:dyDescent="0.3">
      <c r="A45" s="25">
        <v>42705</v>
      </c>
      <c r="B45" s="96">
        <v>170.19</v>
      </c>
      <c r="C45" s="97">
        <v>76.760000000000005</v>
      </c>
      <c r="D45" s="97">
        <v>71.75</v>
      </c>
      <c r="E45" s="97">
        <v>115.5</v>
      </c>
      <c r="F45" s="26">
        <f t="shared" si="1"/>
        <v>7.6973177808041414E-3</v>
      </c>
      <c r="G45" s="26">
        <f t="shared" si="2"/>
        <v>-5.2083333333322978E-4</v>
      </c>
      <c r="H45" s="26">
        <f t="shared" si="3"/>
        <v>-5.5440055440056221E-3</v>
      </c>
      <c r="I45" s="26">
        <f t="shared" si="5"/>
        <v>-8.6505190311413776E-4</v>
      </c>
      <c r="J45" s="26"/>
    </row>
    <row r="46" spans="1:10" x14ac:dyDescent="0.3">
      <c r="A46" s="25">
        <v>42706</v>
      </c>
      <c r="B46" s="96">
        <v>171.69</v>
      </c>
      <c r="C46" s="97">
        <v>75.2</v>
      </c>
      <c r="D46" s="97">
        <v>72.709999999999994</v>
      </c>
      <c r="E46" s="97">
        <v>114</v>
      </c>
      <c r="F46" s="26">
        <f t="shared" si="1"/>
        <v>8.8136788295434514E-3</v>
      </c>
      <c r="G46" s="26">
        <f t="shared" si="2"/>
        <v>-2.0323084940072983E-2</v>
      </c>
      <c r="H46" s="26">
        <f t="shared" si="3"/>
        <v>1.3379790940766464E-2</v>
      </c>
      <c r="I46" s="26">
        <f t="shared" si="5"/>
        <v>-1.2987012987012988E-2</v>
      </c>
      <c r="J46" s="26"/>
    </row>
    <row r="47" spans="1:10" x14ac:dyDescent="0.3">
      <c r="A47" s="25">
        <v>42709</v>
      </c>
      <c r="B47" s="96">
        <v>172.2</v>
      </c>
      <c r="C47" s="97">
        <v>79.099999999999994</v>
      </c>
      <c r="D47" s="97">
        <v>72.5</v>
      </c>
      <c r="E47" s="97">
        <v>115.2</v>
      </c>
      <c r="F47" s="26">
        <f t="shared" si="1"/>
        <v>2.9704700331993181E-3</v>
      </c>
      <c r="G47" s="26">
        <f t="shared" si="2"/>
        <v>5.1861702127659462E-2</v>
      </c>
      <c r="H47" s="26">
        <f t="shared" si="3"/>
        <v>-2.8881859441616527E-3</v>
      </c>
      <c r="I47" s="26">
        <f t="shared" si="5"/>
        <v>1.052631578947371E-2</v>
      </c>
      <c r="J47" s="26"/>
    </row>
    <row r="48" spans="1:10" x14ac:dyDescent="0.3">
      <c r="A48" s="25">
        <v>42710</v>
      </c>
      <c r="B48" s="96">
        <v>174.49</v>
      </c>
      <c r="C48" s="97">
        <v>81.5</v>
      </c>
      <c r="D48" s="97">
        <v>72.47</v>
      </c>
      <c r="E48" s="97">
        <v>118.2</v>
      </c>
      <c r="F48" s="26">
        <f t="shared" si="1"/>
        <v>1.3298490127758539E-2</v>
      </c>
      <c r="G48" s="26">
        <f t="shared" si="2"/>
        <v>3.0341340075853426E-2</v>
      </c>
      <c r="H48" s="26">
        <f t="shared" si="3"/>
        <v>-4.1379310344829152E-4</v>
      </c>
      <c r="I48" s="26">
        <f t="shared" si="5"/>
        <v>2.6041666666666664E-2</v>
      </c>
      <c r="J48" s="26"/>
    </row>
    <row r="49" spans="1:10" x14ac:dyDescent="0.3">
      <c r="A49" s="25">
        <v>42711</v>
      </c>
      <c r="B49" s="96">
        <v>190.7</v>
      </c>
      <c r="C49" s="97">
        <v>82.39</v>
      </c>
      <c r="D49" s="97">
        <v>72.989999999999995</v>
      </c>
      <c r="E49" s="97">
        <v>125.2</v>
      </c>
      <c r="F49" s="26">
        <f t="shared" si="1"/>
        <v>9.2899306550518534E-2</v>
      </c>
      <c r="G49" s="26">
        <f t="shared" si="2"/>
        <v>1.0920245398773013E-2</v>
      </c>
      <c r="H49" s="26">
        <f t="shared" si="3"/>
        <v>7.175382917069077E-3</v>
      </c>
      <c r="I49" s="26">
        <f t="shared" si="5"/>
        <v>5.9221658206429779E-2</v>
      </c>
      <c r="J49" s="26"/>
    </row>
    <row r="50" spans="1:10" x14ac:dyDescent="0.3">
      <c r="A50" s="25">
        <v>42712</v>
      </c>
      <c r="B50" s="96">
        <v>192.87</v>
      </c>
      <c r="C50" s="97">
        <v>80.7</v>
      </c>
      <c r="D50" s="97">
        <v>72.52</v>
      </c>
      <c r="E50" s="97">
        <v>124.9</v>
      </c>
      <c r="F50" s="26">
        <f t="shared" si="1"/>
        <v>1.1379129522810781E-2</v>
      </c>
      <c r="G50" s="26">
        <f t="shared" si="2"/>
        <v>-2.0512198082291513E-2</v>
      </c>
      <c r="H50" s="26">
        <f t="shared" si="3"/>
        <v>-6.439238251815302E-3</v>
      </c>
      <c r="I50" s="26">
        <f t="shared" si="5"/>
        <v>-2.3961661341852809E-3</v>
      </c>
      <c r="J50" s="26"/>
    </row>
    <row r="51" spans="1:10" x14ac:dyDescent="0.3">
      <c r="A51" s="25">
        <v>42713</v>
      </c>
      <c r="B51" s="96">
        <v>194.11</v>
      </c>
      <c r="C51" s="97">
        <v>80.75</v>
      </c>
      <c r="D51" s="97">
        <v>72.69</v>
      </c>
      <c r="E51" s="97">
        <v>131.91999999999999</v>
      </c>
      <c r="F51" s="26">
        <f t="shared" si="1"/>
        <v>6.4292010162285947E-3</v>
      </c>
      <c r="G51" s="26">
        <f t="shared" si="2"/>
        <v>6.195786864931494E-4</v>
      </c>
      <c r="H51" s="26">
        <f t="shared" si="3"/>
        <v>2.3441809156095105E-3</v>
      </c>
      <c r="I51" s="26">
        <f t="shared" si="5"/>
        <v>5.6204963971176795E-2</v>
      </c>
      <c r="J51" s="26"/>
    </row>
    <row r="52" spans="1:10" x14ac:dyDescent="0.3">
      <c r="A52" s="25">
        <v>42716</v>
      </c>
      <c r="B52" s="96">
        <v>195.32</v>
      </c>
      <c r="C52" s="97">
        <v>80.150000000000006</v>
      </c>
      <c r="D52" s="97">
        <v>72.95</v>
      </c>
      <c r="E52" s="97">
        <v>130.35</v>
      </c>
      <c r="F52" s="26">
        <f t="shared" si="1"/>
        <v>6.2335788985625647E-3</v>
      </c>
      <c r="G52" s="26">
        <f t="shared" si="2"/>
        <v>-7.4303405572754711E-3</v>
      </c>
      <c r="H52" s="26">
        <f t="shared" si="3"/>
        <v>3.5768331269776465E-3</v>
      </c>
      <c r="I52" s="26">
        <f t="shared" si="5"/>
        <v>-1.1901152213462654E-2</v>
      </c>
      <c r="J52" s="26"/>
    </row>
    <row r="53" spans="1:10" x14ac:dyDescent="0.3">
      <c r="A53" s="25">
        <v>42717</v>
      </c>
      <c r="B53" s="96">
        <v>193.5</v>
      </c>
      <c r="C53" s="97">
        <v>79.989999999999995</v>
      </c>
      <c r="D53" s="97">
        <v>72.290000000000006</v>
      </c>
      <c r="E53" s="97">
        <v>122.89</v>
      </c>
      <c r="F53" s="26">
        <f t="shared" si="1"/>
        <v>-9.3180421871799785E-3</v>
      </c>
      <c r="G53" s="26">
        <f t="shared" si="2"/>
        <v>-1.9962570180912138E-3</v>
      </c>
      <c r="H53" s="26">
        <f t="shared" si="3"/>
        <v>-9.0472926662096848E-3</v>
      </c>
      <c r="I53" s="26">
        <f t="shared" si="5"/>
        <v>-5.723053317990022E-2</v>
      </c>
      <c r="J53" s="26"/>
    </row>
    <row r="54" spans="1:10" x14ac:dyDescent="0.3">
      <c r="A54" s="25">
        <v>42718</v>
      </c>
      <c r="B54" s="96">
        <v>195.92</v>
      </c>
      <c r="C54" s="97">
        <v>81.790000000000006</v>
      </c>
      <c r="D54" s="97">
        <v>72.62</v>
      </c>
      <c r="E54" s="97">
        <v>132.35</v>
      </c>
      <c r="F54" s="26">
        <f t="shared" si="1"/>
        <v>1.2506459948320349E-2</v>
      </c>
      <c r="G54" s="26">
        <f t="shared" si="2"/>
        <v>2.2502812851606595E-2</v>
      </c>
      <c r="H54" s="26">
        <f t="shared" si="3"/>
        <v>4.5649467422879822E-3</v>
      </c>
      <c r="I54" s="26">
        <f t="shared" si="5"/>
        <v>7.6979412482708065E-2</v>
      </c>
      <c r="J54" s="26"/>
    </row>
    <row r="55" spans="1:10" x14ac:dyDescent="0.3">
      <c r="A55" s="25">
        <v>42719</v>
      </c>
      <c r="B55" s="96">
        <v>192.71</v>
      </c>
      <c r="C55" s="97">
        <v>79.5</v>
      </c>
      <c r="D55" s="97">
        <v>80.239999999999995</v>
      </c>
      <c r="E55" s="97">
        <v>128.28</v>
      </c>
      <c r="F55" s="26">
        <f t="shared" si="1"/>
        <v>-1.6384238464679356E-2</v>
      </c>
      <c r="G55" s="26">
        <f t="shared" si="2"/>
        <v>-2.7998532827974154E-2</v>
      </c>
      <c r="H55" s="26">
        <f t="shared" si="3"/>
        <v>0.10492977141283379</v>
      </c>
      <c r="I55" s="26">
        <f t="shared" si="5"/>
        <v>-3.0751794484321825E-2</v>
      </c>
      <c r="J55" s="26"/>
    </row>
    <row r="56" spans="1:10" x14ac:dyDescent="0.3">
      <c r="A56" s="25">
        <v>42720</v>
      </c>
      <c r="B56" s="96">
        <v>199.7</v>
      </c>
      <c r="C56" s="97">
        <v>76.599999999999994</v>
      </c>
      <c r="D56" s="97">
        <v>80.33</v>
      </c>
      <c r="E56" s="97">
        <v>124.65</v>
      </c>
      <c r="F56" s="26">
        <f t="shared" si="1"/>
        <v>3.6272118727621712E-2</v>
      </c>
      <c r="G56" s="26">
        <f t="shared" si="2"/>
        <v>-3.6477987421383716E-2</v>
      </c>
      <c r="H56" s="26">
        <f t="shared" si="3"/>
        <v>1.121635094715895E-3</v>
      </c>
      <c r="I56" s="26">
        <f t="shared" si="5"/>
        <v>-2.8297474275023351E-2</v>
      </c>
      <c r="J56" s="26"/>
    </row>
    <row r="57" spans="1:10" x14ac:dyDescent="0.3">
      <c r="A57" s="25">
        <v>42723</v>
      </c>
      <c r="B57" s="96">
        <v>213.3</v>
      </c>
      <c r="C57" s="97">
        <v>78</v>
      </c>
      <c r="D57" s="97">
        <v>81.349999999999994</v>
      </c>
      <c r="E57" s="97">
        <v>121</v>
      </c>
      <c r="F57" s="26">
        <f t="shared" si="1"/>
        <v>6.8102153229844892E-2</v>
      </c>
      <c r="G57" s="26">
        <f t="shared" si="2"/>
        <v>1.8276762402088847E-2</v>
      </c>
      <c r="H57" s="26">
        <f t="shared" si="3"/>
        <v>1.2697622307979535E-2</v>
      </c>
      <c r="I57" s="26">
        <f t="shared" si="5"/>
        <v>-2.9281989570798278E-2</v>
      </c>
      <c r="J57" s="26"/>
    </row>
    <row r="58" spans="1:10" x14ac:dyDescent="0.3">
      <c r="A58" s="25">
        <v>42724</v>
      </c>
      <c r="B58" s="96">
        <v>208.5</v>
      </c>
      <c r="C58" s="97">
        <v>73.8</v>
      </c>
      <c r="D58" s="97">
        <v>80.37</v>
      </c>
      <c r="E58" s="97">
        <v>134.25</v>
      </c>
      <c r="F58" s="26">
        <f t="shared" si="1"/>
        <v>-2.2503516174402303E-2</v>
      </c>
      <c r="G58" s="26">
        <f t="shared" si="2"/>
        <v>-5.3846153846153884E-2</v>
      </c>
      <c r="H58" s="26">
        <f t="shared" si="3"/>
        <v>-1.204671173939754E-2</v>
      </c>
      <c r="I58" s="26">
        <f t="shared" si="5"/>
        <v>0.10950413223140495</v>
      </c>
      <c r="J58" s="26"/>
    </row>
    <row r="59" spans="1:10" x14ac:dyDescent="0.3">
      <c r="A59" s="25">
        <v>42725</v>
      </c>
      <c r="B59" s="96">
        <v>195.5</v>
      </c>
      <c r="C59" s="97">
        <v>72.7</v>
      </c>
      <c r="D59" s="97">
        <v>82.57</v>
      </c>
      <c r="E59" s="97">
        <v>136.94999999999999</v>
      </c>
      <c r="F59" s="26">
        <f t="shared" si="1"/>
        <v>-6.235011990407674E-2</v>
      </c>
      <c r="G59" s="26">
        <f t="shared" si="2"/>
        <v>-1.4905149051490438E-2</v>
      </c>
      <c r="H59" s="26">
        <f t="shared" si="3"/>
        <v>2.7373398034092181E-2</v>
      </c>
      <c r="I59" s="26">
        <f t="shared" si="5"/>
        <v>2.0111731843575335E-2</v>
      </c>
      <c r="J59" s="26"/>
    </row>
    <row r="60" spans="1:10" x14ac:dyDescent="0.3">
      <c r="A60" s="25">
        <v>42726</v>
      </c>
      <c r="B60" s="96">
        <v>209.3</v>
      </c>
      <c r="C60" s="97">
        <v>71.25</v>
      </c>
      <c r="D60" s="97">
        <v>81.209999999999994</v>
      </c>
      <c r="E60" s="97">
        <v>141.80000000000001</v>
      </c>
      <c r="F60" s="26">
        <f t="shared" si="1"/>
        <v>7.0588235294117702E-2</v>
      </c>
      <c r="G60" s="26">
        <f t="shared" si="2"/>
        <v>-1.9944979367262763E-2</v>
      </c>
      <c r="H60" s="26">
        <f t="shared" si="3"/>
        <v>-1.6470873198498239E-2</v>
      </c>
      <c r="I60" s="26">
        <f t="shared" si="5"/>
        <v>3.5414384811975341E-2</v>
      </c>
      <c r="J60" s="26"/>
    </row>
    <row r="61" spans="1:10" x14ac:dyDescent="0.3">
      <c r="A61" s="25">
        <v>42727</v>
      </c>
      <c r="B61" s="96">
        <v>214.12</v>
      </c>
      <c r="C61" s="97">
        <v>74.62</v>
      </c>
      <c r="D61" s="97">
        <v>82.3</v>
      </c>
      <c r="E61" s="97">
        <v>143.83000000000001</v>
      </c>
      <c r="F61" s="26">
        <f t="shared" si="1"/>
        <v>2.3029144768275171E-2</v>
      </c>
      <c r="G61" s="26">
        <f t="shared" si="2"/>
        <v>4.7298245614035152E-2</v>
      </c>
      <c r="H61" s="26">
        <f t="shared" si="3"/>
        <v>1.3421992365472276E-2</v>
      </c>
      <c r="I61" s="26">
        <f t="shared" si="5"/>
        <v>1.4315937940761643E-2</v>
      </c>
      <c r="J61" s="26"/>
    </row>
    <row r="62" spans="1:10" x14ac:dyDescent="0.3">
      <c r="A62" s="25">
        <v>42730</v>
      </c>
      <c r="B62" s="96">
        <v>209.1</v>
      </c>
      <c r="C62" s="97">
        <v>74.13</v>
      </c>
      <c r="D62" s="97">
        <v>80.59</v>
      </c>
      <c r="E62" s="97">
        <v>135.5</v>
      </c>
      <c r="F62" s="26">
        <f t="shared" si="1"/>
        <v>-2.3444797309919718E-2</v>
      </c>
      <c r="G62" s="26">
        <f t="shared" si="2"/>
        <v>-6.5666041275798592E-3</v>
      </c>
      <c r="H62" s="26">
        <f t="shared" si="3"/>
        <v>-2.0777642770352295E-2</v>
      </c>
      <c r="I62" s="26">
        <f t="shared" si="5"/>
        <v>-5.7915594799416062E-2</v>
      </c>
      <c r="J62" s="26"/>
    </row>
    <row r="63" spans="1:10" x14ac:dyDescent="0.3">
      <c r="A63" s="25">
        <v>42731</v>
      </c>
      <c r="B63" s="96">
        <v>224.1</v>
      </c>
      <c r="C63" s="97">
        <v>74.8</v>
      </c>
      <c r="D63" s="97">
        <v>76.94</v>
      </c>
      <c r="E63" s="97">
        <v>127.99</v>
      </c>
      <c r="F63" s="26">
        <f t="shared" si="1"/>
        <v>7.1736011477761832E-2</v>
      </c>
      <c r="G63" s="26">
        <f t="shared" si="2"/>
        <v>9.0381761769863997E-3</v>
      </c>
      <c r="H63" s="26">
        <f t="shared" si="3"/>
        <v>-4.5290979029656356E-2</v>
      </c>
      <c r="I63" s="26">
        <f t="shared" si="5"/>
        <v>-5.5424354243542473E-2</v>
      </c>
      <c r="J63" s="26"/>
    </row>
    <row r="64" spans="1:10" x14ac:dyDescent="0.3">
      <c r="A64" s="25">
        <v>42732</v>
      </c>
      <c r="B64" s="96">
        <v>222.81</v>
      </c>
      <c r="C64" s="97">
        <v>73.3</v>
      </c>
      <c r="D64" s="97">
        <v>77.02</v>
      </c>
      <c r="E64" s="97">
        <v>129.35</v>
      </c>
      <c r="F64" s="26">
        <f t="shared" si="1"/>
        <v>-5.7563587684069262E-3</v>
      </c>
      <c r="G64" s="26">
        <f t="shared" si="2"/>
        <v>-2.0053475935828877E-2</v>
      </c>
      <c r="H64" s="26">
        <f t="shared" si="3"/>
        <v>1.0397712503249063E-3</v>
      </c>
      <c r="I64" s="26">
        <f t="shared" ref="I64:I127" si="6">(E64-E63)/E63</f>
        <v>1.0625830142979917E-2</v>
      </c>
      <c r="J64" s="26"/>
    </row>
    <row r="65" spans="1:10" x14ac:dyDescent="0.3">
      <c r="A65" s="25">
        <v>42733</v>
      </c>
      <c r="B65" s="96">
        <v>235.1</v>
      </c>
      <c r="C65" s="97">
        <v>72.56</v>
      </c>
      <c r="D65" s="97">
        <v>76.459999999999994</v>
      </c>
      <c r="E65" s="97">
        <v>127.15</v>
      </c>
      <c r="F65" s="26">
        <f t="shared" si="1"/>
        <v>5.5159104169471708E-2</v>
      </c>
      <c r="G65" s="26">
        <f t="shared" si="2"/>
        <v>-1.009549795361521E-2</v>
      </c>
      <c r="H65" s="26">
        <f t="shared" si="3"/>
        <v>-7.2708387431836188E-3</v>
      </c>
      <c r="I65" s="26">
        <f t="shared" si="6"/>
        <v>-1.7008117510629986E-2</v>
      </c>
      <c r="J65" s="26"/>
    </row>
    <row r="66" spans="1:10" x14ac:dyDescent="0.3">
      <c r="A66" s="25">
        <v>42734</v>
      </c>
      <c r="B66" s="96">
        <v>243.2</v>
      </c>
      <c r="C66" s="97">
        <v>73.02</v>
      </c>
      <c r="D66" s="97">
        <v>74.72</v>
      </c>
      <c r="E66" s="97">
        <v>128.94</v>
      </c>
      <c r="F66" s="26">
        <f t="shared" si="1"/>
        <v>3.4453424074861738E-2</v>
      </c>
      <c r="G66" s="26">
        <f t="shared" si="2"/>
        <v>6.3395810363835962E-3</v>
      </c>
      <c r="H66" s="26">
        <f t="shared" si="3"/>
        <v>-2.2756997122678459E-2</v>
      </c>
      <c r="I66" s="26">
        <f t="shared" si="6"/>
        <v>1.4077860794337333E-2</v>
      </c>
      <c r="J66" s="26"/>
    </row>
    <row r="67" spans="1:10" x14ac:dyDescent="0.3">
      <c r="A67" s="25">
        <v>42738</v>
      </c>
      <c r="B67" s="96">
        <v>227.6</v>
      </c>
      <c r="C67" s="97">
        <v>72.5</v>
      </c>
      <c r="D67" s="97">
        <v>73.010000000000005</v>
      </c>
      <c r="E67" s="97">
        <v>125</v>
      </c>
      <c r="F67" s="26">
        <f t="shared" si="1"/>
        <v>-6.4144736842105241E-2</v>
      </c>
      <c r="G67" s="26">
        <f t="shared" si="2"/>
        <v>-7.121336620104027E-3</v>
      </c>
      <c r="H67" s="26">
        <f t="shared" si="3"/>
        <v>-2.2885438972162657E-2</v>
      </c>
      <c r="I67" s="26">
        <f t="shared" si="6"/>
        <v>-3.0556848146424676E-2</v>
      </c>
      <c r="J67" s="26"/>
    </row>
    <row r="68" spans="1:10" x14ac:dyDescent="0.3">
      <c r="A68" s="25">
        <v>42739</v>
      </c>
      <c r="B68" s="96">
        <v>236.89</v>
      </c>
      <c r="C68" s="97">
        <v>70.14</v>
      </c>
      <c r="D68" s="97">
        <v>70.599999999999994</v>
      </c>
      <c r="E68" s="97">
        <v>118.51</v>
      </c>
      <c r="F68" s="26">
        <f t="shared" ref="F68:F131" si="7">(B68-B67)/B67</f>
        <v>4.0817223198593988E-2</v>
      </c>
      <c r="G68" s="26">
        <f t="shared" ref="G68:G131" si="8">(C68-C67)/C67</f>
        <v>-3.2551724137931025E-2</v>
      </c>
      <c r="H68" s="26">
        <f t="shared" ref="H68:H131" si="9">(D68-D67)/D67</f>
        <v>-3.30091768250926E-2</v>
      </c>
      <c r="I68" s="26">
        <f t="shared" si="6"/>
        <v>-5.1919999999999959E-2</v>
      </c>
      <c r="J68" s="26"/>
    </row>
    <row r="69" spans="1:10" x14ac:dyDescent="0.3">
      <c r="A69" s="25">
        <v>42740</v>
      </c>
      <c r="B69" s="96">
        <v>231.78</v>
      </c>
      <c r="C69" s="97">
        <v>68.52</v>
      </c>
      <c r="D69" s="97">
        <v>66</v>
      </c>
      <c r="E69" s="97">
        <v>116.5</v>
      </c>
      <c r="F69" s="26">
        <f t="shared" si="7"/>
        <v>-2.1571193380894024E-2</v>
      </c>
      <c r="G69" s="26">
        <f t="shared" si="8"/>
        <v>-2.3096663815226754E-2</v>
      </c>
      <c r="H69" s="26">
        <f t="shared" si="9"/>
        <v>-6.5155807365439022E-2</v>
      </c>
      <c r="I69" s="26">
        <f t="shared" si="6"/>
        <v>-1.6960594042696862E-2</v>
      </c>
      <c r="J69" s="26"/>
    </row>
    <row r="70" spans="1:10" x14ac:dyDescent="0.3">
      <c r="A70" s="25">
        <v>42741</v>
      </c>
      <c r="B70" s="96">
        <v>211.68</v>
      </c>
      <c r="C70" s="97">
        <v>67</v>
      </c>
      <c r="D70" s="97">
        <v>63</v>
      </c>
      <c r="E70" s="97">
        <v>111.66</v>
      </c>
      <c r="F70" s="26">
        <f t="shared" si="7"/>
        <v>-8.6720165674346344E-2</v>
      </c>
      <c r="G70" s="26">
        <f t="shared" si="8"/>
        <v>-2.2183304144775193E-2</v>
      </c>
      <c r="H70" s="26">
        <f t="shared" si="9"/>
        <v>-4.5454545454545456E-2</v>
      </c>
      <c r="I70" s="26">
        <f t="shared" si="6"/>
        <v>-4.1545064377682434E-2</v>
      </c>
      <c r="J70" s="26"/>
    </row>
    <row r="71" spans="1:10" x14ac:dyDescent="0.3">
      <c r="A71" s="25">
        <v>42744</v>
      </c>
      <c r="B71" s="96">
        <v>201.08</v>
      </c>
      <c r="C71" s="97">
        <v>68.3</v>
      </c>
      <c r="D71" s="97">
        <v>59.87</v>
      </c>
      <c r="E71" s="97">
        <v>108.29</v>
      </c>
      <c r="F71" s="26">
        <f t="shared" si="7"/>
        <v>-5.0075585789871473E-2</v>
      </c>
      <c r="G71" s="26">
        <f t="shared" si="8"/>
        <v>1.9402985074626823E-2</v>
      </c>
      <c r="H71" s="26">
        <f t="shared" si="9"/>
        <v>-4.9682539682539724E-2</v>
      </c>
      <c r="I71" s="26">
        <f t="shared" si="6"/>
        <v>-3.0180906322765454E-2</v>
      </c>
      <c r="J71" s="26"/>
    </row>
    <row r="72" spans="1:10" x14ac:dyDescent="0.3">
      <c r="A72" s="25">
        <v>42745</v>
      </c>
      <c r="B72" s="96">
        <v>196.9</v>
      </c>
      <c r="C72" s="97">
        <v>68.73</v>
      </c>
      <c r="D72" s="97">
        <v>59.69</v>
      </c>
      <c r="E72" s="97">
        <v>106.19</v>
      </c>
      <c r="F72" s="26">
        <f t="shared" si="7"/>
        <v>-2.078774617067837E-2</v>
      </c>
      <c r="G72" s="26">
        <f t="shared" si="8"/>
        <v>6.2957540263544193E-3</v>
      </c>
      <c r="H72" s="26">
        <f t="shared" si="9"/>
        <v>-3.0065141139134746E-3</v>
      </c>
      <c r="I72" s="26">
        <f t="shared" si="6"/>
        <v>-1.9392372333548881E-2</v>
      </c>
      <c r="J72" s="26"/>
    </row>
    <row r="73" spans="1:10" x14ac:dyDescent="0.3">
      <c r="A73" s="25">
        <v>42746</v>
      </c>
      <c r="B73" s="96">
        <v>201.82</v>
      </c>
      <c r="C73" s="97">
        <v>70.099999999999994</v>
      </c>
      <c r="D73" s="97">
        <v>62</v>
      </c>
      <c r="E73" s="97">
        <v>105.28</v>
      </c>
      <c r="F73" s="26">
        <f t="shared" si="7"/>
        <v>2.4987303199593639E-2</v>
      </c>
      <c r="G73" s="26">
        <f t="shared" si="8"/>
        <v>1.9933071438963921E-2</v>
      </c>
      <c r="H73" s="26">
        <f t="shared" si="9"/>
        <v>3.8699949740325056E-2</v>
      </c>
      <c r="I73" s="26">
        <f t="shared" si="6"/>
        <v>-8.569545154910976E-3</v>
      </c>
      <c r="J73" s="26"/>
    </row>
    <row r="74" spans="1:10" x14ac:dyDescent="0.3">
      <c r="A74" s="25">
        <v>42747</v>
      </c>
      <c r="B74" s="96">
        <v>196.55</v>
      </c>
      <c r="C74" s="97">
        <v>71</v>
      </c>
      <c r="D74" s="97">
        <v>62.16</v>
      </c>
      <c r="E74" s="97">
        <v>106.75</v>
      </c>
      <c r="F74" s="26">
        <f t="shared" si="7"/>
        <v>-2.6112377365969587E-2</v>
      </c>
      <c r="G74" s="26">
        <f t="shared" si="8"/>
        <v>1.2838801711840311E-2</v>
      </c>
      <c r="H74" s="26">
        <f t="shared" si="9"/>
        <v>2.5806451612902675E-3</v>
      </c>
      <c r="I74" s="26">
        <f t="shared" si="6"/>
        <v>1.3962765957446797E-2</v>
      </c>
      <c r="J74" s="26"/>
    </row>
    <row r="75" spans="1:10" x14ac:dyDescent="0.3">
      <c r="A75" s="25">
        <v>42748</v>
      </c>
      <c r="B75" s="96">
        <v>209.21</v>
      </c>
      <c r="C75" s="97">
        <v>71.52</v>
      </c>
      <c r="D75" s="97">
        <v>62.64</v>
      </c>
      <c r="E75" s="97">
        <v>107.57</v>
      </c>
      <c r="F75" s="26">
        <f t="shared" si="7"/>
        <v>6.4411091325362477E-2</v>
      </c>
      <c r="G75" s="26">
        <f t="shared" si="8"/>
        <v>7.3239436619717746E-3</v>
      </c>
      <c r="H75" s="26">
        <f t="shared" si="9"/>
        <v>7.7220077220077864E-3</v>
      </c>
      <c r="I75" s="26">
        <f t="shared" si="6"/>
        <v>7.6814988290397485E-3</v>
      </c>
      <c r="J75" s="26"/>
    </row>
    <row r="76" spans="1:10" x14ac:dyDescent="0.3">
      <c r="A76" s="25">
        <v>42751</v>
      </c>
      <c r="B76" s="96">
        <v>200.8</v>
      </c>
      <c r="C76" s="97">
        <v>69.67</v>
      </c>
      <c r="D76" s="97">
        <v>62.4</v>
      </c>
      <c r="E76" s="97">
        <v>106.22</v>
      </c>
      <c r="F76" s="26">
        <f t="shared" si="7"/>
        <v>-4.0198843267530218E-2</v>
      </c>
      <c r="G76" s="26">
        <f t="shared" si="8"/>
        <v>-2.5866890380313121E-2</v>
      </c>
      <c r="H76" s="26">
        <f t="shared" si="9"/>
        <v>-3.8314176245211047E-3</v>
      </c>
      <c r="I76" s="26">
        <f t="shared" si="6"/>
        <v>-1.2549967463047266E-2</v>
      </c>
      <c r="J76" s="26"/>
    </row>
    <row r="77" spans="1:10" x14ac:dyDescent="0.3">
      <c r="A77" s="25">
        <v>42752</v>
      </c>
      <c r="B77" s="96">
        <v>199.22</v>
      </c>
      <c r="C77" s="97">
        <v>68.88</v>
      </c>
      <c r="D77" s="97">
        <v>61.83</v>
      </c>
      <c r="E77" s="97">
        <v>104.29</v>
      </c>
      <c r="F77" s="26">
        <f t="shared" si="7"/>
        <v>-7.868525896414404E-3</v>
      </c>
      <c r="G77" s="26">
        <f t="shared" si="8"/>
        <v>-1.1339170374623312E-2</v>
      </c>
      <c r="H77" s="26">
        <f t="shared" si="9"/>
        <v>-9.1346153846153886E-3</v>
      </c>
      <c r="I77" s="26">
        <f t="shared" si="6"/>
        <v>-1.8169836189041541E-2</v>
      </c>
      <c r="J77" s="26"/>
    </row>
    <row r="78" spans="1:10" x14ac:dyDescent="0.3">
      <c r="A78" s="25">
        <v>42753</v>
      </c>
      <c r="B78" s="96">
        <v>205</v>
      </c>
      <c r="C78" s="97">
        <v>69.25</v>
      </c>
      <c r="D78" s="97">
        <v>62.68</v>
      </c>
      <c r="E78" s="97">
        <v>108.66</v>
      </c>
      <c r="F78" s="26">
        <f t="shared" si="7"/>
        <v>2.9013151290031128E-2</v>
      </c>
      <c r="G78" s="26">
        <f t="shared" si="8"/>
        <v>5.3716608594658035E-3</v>
      </c>
      <c r="H78" s="26">
        <f t="shared" si="9"/>
        <v>1.3747371825974469E-2</v>
      </c>
      <c r="I78" s="26">
        <f t="shared" si="6"/>
        <v>4.1902387573113341E-2</v>
      </c>
      <c r="J78" s="26"/>
    </row>
    <row r="79" spans="1:10" x14ac:dyDescent="0.3">
      <c r="A79" s="25">
        <v>42754</v>
      </c>
      <c r="B79" s="96">
        <v>205.44</v>
      </c>
      <c r="C79" s="97">
        <v>71.75</v>
      </c>
      <c r="D79" s="97">
        <v>63.4</v>
      </c>
      <c r="E79" s="97">
        <v>106.87</v>
      </c>
      <c r="F79" s="26">
        <f t="shared" si="7"/>
        <v>2.146341463414623E-3</v>
      </c>
      <c r="G79" s="26">
        <f t="shared" si="8"/>
        <v>3.6101083032490974E-2</v>
      </c>
      <c r="H79" s="26">
        <f t="shared" si="9"/>
        <v>1.1486917677089963E-2</v>
      </c>
      <c r="I79" s="26">
        <f t="shared" si="6"/>
        <v>-1.6473403276274546E-2</v>
      </c>
      <c r="J79" s="26"/>
    </row>
    <row r="80" spans="1:10" x14ac:dyDescent="0.3">
      <c r="A80" s="25">
        <v>42755</v>
      </c>
      <c r="B80" s="96">
        <v>201.6</v>
      </c>
      <c r="C80" s="97">
        <v>69.489999999999995</v>
      </c>
      <c r="D80" s="97">
        <v>62.43</v>
      </c>
      <c r="E80" s="97">
        <v>106.58</v>
      </c>
      <c r="F80" s="26">
        <f t="shared" si="7"/>
        <v>-1.8691588785046745E-2</v>
      </c>
      <c r="G80" s="26">
        <f t="shared" si="8"/>
        <v>-3.1498257839721329E-2</v>
      </c>
      <c r="H80" s="26">
        <f t="shared" si="9"/>
        <v>-1.5299684542586733E-2</v>
      </c>
      <c r="I80" s="26">
        <f t="shared" si="6"/>
        <v>-2.7135772433798657E-3</v>
      </c>
      <c r="J80" s="26"/>
    </row>
    <row r="81" spans="1:10" x14ac:dyDescent="0.3">
      <c r="A81" s="25">
        <v>42758</v>
      </c>
      <c r="B81" s="96">
        <v>202.7</v>
      </c>
      <c r="C81" s="97">
        <v>70.02</v>
      </c>
      <c r="D81" s="97">
        <v>61.35</v>
      </c>
      <c r="E81" s="97">
        <v>107.12</v>
      </c>
      <c r="F81" s="26">
        <f t="shared" si="7"/>
        <v>5.4563492063491783E-3</v>
      </c>
      <c r="G81" s="26">
        <f t="shared" si="8"/>
        <v>7.6269966901712644E-3</v>
      </c>
      <c r="H81" s="26">
        <f t="shared" si="9"/>
        <v>-1.7299375300336348E-2</v>
      </c>
      <c r="I81" s="26">
        <f t="shared" si="6"/>
        <v>5.0666166260086905E-3</v>
      </c>
      <c r="J81" s="26"/>
    </row>
    <row r="82" spans="1:10" x14ac:dyDescent="0.3">
      <c r="A82" s="25">
        <v>42759</v>
      </c>
      <c r="B82" s="96">
        <v>199.44</v>
      </c>
      <c r="C82" s="97">
        <v>70.08</v>
      </c>
      <c r="D82" s="97">
        <v>59.7</v>
      </c>
      <c r="E82" s="97">
        <v>108</v>
      </c>
      <c r="F82" s="26">
        <f t="shared" si="7"/>
        <v>-1.6082881105081357E-2</v>
      </c>
      <c r="G82" s="26">
        <f t="shared" si="8"/>
        <v>8.5689802913456556E-4</v>
      </c>
      <c r="H82" s="26">
        <f t="shared" si="9"/>
        <v>-2.6894865525672346E-2</v>
      </c>
      <c r="I82" s="26">
        <f t="shared" si="6"/>
        <v>8.2150858849887546E-3</v>
      </c>
      <c r="J82" s="26"/>
    </row>
    <row r="83" spans="1:10" x14ac:dyDescent="0.3">
      <c r="A83" s="25">
        <v>42760</v>
      </c>
      <c r="B83" s="96">
        <v>181.8</v>
      </c>
      <c r="C83" s="97">
        <v>64.5</v>
      </c>
      <c r="D83" s="97">
        <v>54.01</v>
      </c>
      <c r="E83" s="97">
        <v>97</v>
      </c>
      <c r="F83" s="26">
        <f t="shared" si="7"/>
        <v>-8.8447653429602827E-2</v>
      </c>
      <c r="G83" s="26">
        <f t="shared" si="8"/>
        <v>-7.9623287671232848E-2</v>
      </c>
      <c r="H83" s="26">
        <f t="shared" si="9"/>
        <v>-9.5309882747068753E-2</v>
      </c>
      <c r="I83" s="26">
        <f t="shared" si="6"/>
        <v>-0.10185185185185185</v>
      </c>
      <c r="J83" s="26"/>
    </row>
    <row r="84" spans="1:10" x14ac:dyDescent="0.3">
      <c r="A84" s="25">
        <v>42761</v>
      </c>
      <c r="B84" s="96">
        <v>169.5</v>
      </c>
      <c r="C84" s="97">
        <v>57.99</v>
      </c>
      <c r="D84" s="97">
        <v>45.7</v>
      </c>
      <c r="E84" s="97">
        <v>113.58</v>
      </c>
      <c r="F84" s="26">
        <f t="shared" si="7"/>
        <v>-6.7656765676567712E-2</v>
      </c>
      <c r="G84" s="26">
        <f t="shared" si="8"/>
        <v>-0.1009302325581395</v>
      </c>
      <c r="H84" s="26">
        <f t="shared" si="9"/>
        <v>-0.15386039622292161</v>
      </c>
      <c r="I84" s="26">
        <f t="shared" si="6"/>
        <v>0.17092783505154638</v>
      </c>
      <c r="J84" s="26"/>
    </row>
    <row r="85" spans="1:10" x14ac:dyDescent="0.3">
      <c r="A85" s="25">
        <v>42762</v>
      </c>
      <c r="B85" s="96">
        <v>169.56</v>
      </c>
      <c r="C85" s="97">
        <v>53.29</v>
      </c>
      <c r="D85" s="97">
        <v>41.97</v>
      </c>
      <c r="E85" s="97">
        <v>115</v>
      </c>
      <c r="F85" s="26">
        <f t="shared" si="7"/>
        <v>3.5398230088496915E-4</v>
      </c>
      <c r="G85" s="26">
        <f t="shared" si="8"/>
        <v>-8.1048456630453569E-2</v>
      </c>
      <c r="H85" s="26">
        <f t="shared" si="9"/>
        <v>-8.1619256017505554E-2</v>
      </c>
      <c r="I85" s="26">
        <f t="shared" si="6"/>
        <v>1.2502201091741518E-2</v>
      </c>
      <c r="J85" s="26"/>
    </row>
    <row r="86" spans="1:10" x14ac:dyDescent="0.3">
      <c r="A86" s="25">
        <v>42765</v>
      </c>
      <c r="B86" s="96">
        <v>172.8</v>
      </c>
      <c r="C86" s="97">
        <v>49.57</v>
      </c>
      <c r="D86" s="97">
        <v>41.98</v>
      </c>
      <c r="E86" s="97">
        <v>108</v>
      </c>
      <c r="F86" s="26">
        <f t="shared" si="7"/>
        <v>1.9108280254777125E-2</v>
      </c>
      <c r="G86" s="26">
        <f t="shared" si="8"/>
        <v>-6.9806717958341133E-2</v>
      </c>
      <c r="H86" s="26">
        <f t="shared" si="9"/>
        <v>2.3826542768639529E-4</v>
      </c>
      <c r="I86" s="26">
        <f t="shared" si="6"/>
        <v>-6.0869565217391307E-2</v>
      </c>
      <c r="J86" s="26"/>
    </row>
    <row r="87" spans="1:10" x14ac:dyDescent="0.3">
      <c r="A87" s="25">
        <v>42766</v>
      </c>
      <c r="B87" s="96">
        <v>171</v>
      </c>
      <c r="C87" s="97">
        <v>57.17</v>
      </c>
      <c r="D87" s="97">
        <v>46.63</v>
      </c>
      <c r="E87" s="97">
        <v>109.18</v>
      </c>
      <c r="F87" s="26">
        <f t="shared" si="7"/>
        <v>-1.0416666666666732E-2</v>
      </c>
      <c r="G87" s="26">
        <f t="shared" si="8"/>
        <v>0.15331853943917695</v>
      </c>
      <c r="H87" s="26">
        <f t="shared" si="9"/>
        <v>0.11076703191996203</v>
      </c>
      <c r="I87" s="26">
        <f t="shared" si="6"/>
        <v>1.092592592592599E-2</v>
      </c>
      <c r="J87" s="26"/>
    </row>
    <row r="88" spans="1:10" x14ac:dyDescent="0.3">
      <c r="A88" s="25">
        <v>42767</v>
      </c>
      <c r="B88" s="96">
        <v>168.79</v>
      </c>
      <c r="C88" s="97">
        <v>59</v>
      </c>
      <c r="D88" s="97">
        <v>47.1</v>
      </c>
      <c r="E88" s="97">
        <v>106.49</v>
      </c>
      <c r="F88" s="26">
        <f t="shared" si="7"/>
        <v>-1.2923976608187181E-2</v>
      </c>
      <c r="G88" s="26">
        <f t="shared" si="8"/>
        <v>3.2009795347210046E-2</v>
      </c>
      <c r="H88" s="26">
        <f t="shared" si="9"/>
        <v>1.0079348059189338E-2</v>
      </c>
      <c r="I88" s="26">
        <f t="shared" si="6"/>
        <v>-2.4638212126763252E-2</v>
      </c>
      <c r="J88" s="26"/>
    </row>
    <row r="89" spans="1:10" x14ac:dyDescent="0.3">
      <c r="A89" s="25">
        <v>42768</v>
      </c>
      <c r="B89" s="96">
        <v>164.5</v>
      </c>
      <c r="C89" s="97">
        <v>57.5</v>
      </c>
      <c r="D89" s="97">
        <v>45.51</v>
      </c>
      <c r="E89" s="97">
        <v>98.15</v>
      </c>
      <c r="F89" s="26">
        <f t="shared" si="7"/>
        <v>-2.541619764204036E-2</v>
      </c>
      <c r="G89" s="26">
        <f t="shared" si="8"/>
        <v>-2.5423728813559324E-2</v>
      </c>
      <c r="H89" s="26">
        <f t="shared" si="9"/>
        <v>-3.3757961783439559E-2</v>
      </c>
      <c r="I89" s="26">
        <f t="shared" si="6"/>
        <v>-7.8317212883838763E-2</v>
      </c>
      <c r="J89" s="26"/>
    </row>
    <row r="90" spans="1:10" x14ac:dyDescent="0.3">
      <c r="A90" s="25">
        <v>42769</v>
      </c>
      <c r="B90" s="96">
        <v>151.25</v>
      </c>
      <c r="C90" s="97">
        <v>48.92</v>
      </c>
      <c r="D90" s="97">
        <v>42.29</v>
      </c>
      <c r="E90" s="97">
        <v>97.21</v>
      </c>
      <c r="F90" s="26">
        <f t="shared" si="7"/>
        <v>-8.0547112462006076E-2</v>
      </c>
      <c r="G90" s="26">
        <f t="shared" si="8"/>
        <v>-0.1492173913043478</v>
      </c>
      <c r="H90" s="26">
        <f t="shared" si="9"/>
        <v>-7.0753680509778052E-2</v>
      </c>
      <c r="I90" s="26">
        <f t="shared" si="6"/>
        <v>-9.5771777890984403E-3</v>
      </c>
      <c r="J90" s="26"/>
    </row>
    <row r="91" spans="1:10" x14ac:dyDescent="0.3">
      <c r="A91" s="25">
        <v>42772</v>
      </c>
      <c r="B91" s="96">
        <v>155.9</v>
      </c>
      <c r="C91" s="97">
        <v>52.25</v>
      </c>
      <c r="D91" s="97">
        <v>41</v>
      </c>
      <c r="E91" s="97">
        <v>103.01</v>
      </c>
      <c r="F91" s="26">
        <f t="shared" si="7"/>
        <v>3.0743801652892599E-2</v>
      </c>
      <c r="G91" s="26">
        <f t="shared" si="8"/>
        <v>6.8070318887980333E-2</v>
      </c>
      <c r="H91" s="26">
        <f t="shared" si="9"/>
        <v>-3.0503665169070684E-2</v>
      </c>
      <c r="I91" s="26">
        <f t="shared" si="6"/>
        <v>5.9664643555189918E-2</v>
      </c>
      <c r="J91" s="26"/>
    </row>
    <row r="92" spans="1:10" x14ac:dyDescent="0.3">
      <c r="A92" s="25">
        <v>42773</v>
      </c>
      <c r="B92" s="96">
        <v>151</v>
      </c>
      <c r="C92" s="97">
        <v>50.77</v>
      </c>
      <c r="D92" s="97">
        <v>42.78</v>
      </c>
      <c r="E92" s="97">
        <v>92.45</v>
      </c>
      <c r="F92" s="26">
        <f t="shared" si="7"/>
        <v>-3.1430404105195674E-2</v>
      </c>
      <c r="G92" s="26">
        <f t="shared" si="8"/>
        <v>-2.832535885167458E-2</v>
      </c>
      <c r="H92" s="26">
        <f t="shared" si="9"/>
        <v>4.3414634146341488E-2</v>
      </c>
      <c r="I92" s="26">
        <f t="shared" si="6"/>
        <v>-0.10251431899815554</v>
      </c>
      <c r="J92" s="26"/>
    </row>
    <row r="93" spans="1:10" x14ac:dyDescent="0.3">
      <c r="A93" s="25">
        <v>42774</v>
      </c>
      <c r="B93" s="96">
        <v>162.86000000000001</v>
      </c>
      <c r="C93" s="97">
        <v>52.73</v>
      </c>
      <c r="D93" s="97">
        <v>43.19</v>
      </c>
      <c r="E93" s="97">
        <v>87.6</v>
      </c>
      <c r="F93" s="26">
        <f t="shared" si="7"/>
        <v>7.8543046357615984E-2</v>
      </c>
      <c r="G93" s="26">
        <f t="shared" si="8"/>
        <v>3.8605475674610867E-2</v>
      </c>
      <c r="H93" s="26">
        <f t="shared" si="9"/>
        <v>9.5839177185599953E-3</v>
      </c>
      <c r="I93" s="26">
        <f t="shared" si="6"/>
        <v>-5.2460789616008745E-2</v>
      </c>
      <c r="J93" s="26"/>
    </row>
    <row r="94" spans="1:10" x14ac:dyDescent="0.3">
      <c r="A94" s="25">
        <v>42775</v>
      </c>
      <c r="B94" s="96">
        <v>166.01</v>
      </c>
      <c r="C94" s="97">
        <v>51.12</v>
      </c>
      <c r="D94" s="97">
        <v>42.49</v>
      </c>
      <c r="E94" s="97">
        <v>87.55</v>
      </c>
      <c r="F94" s="26">
        <f t="shared" si="7"/>
        <v>1.9341765933930843E-2</v>
      </c>
      <c r="G94" s="26">
        <f t="shared" si="8"/>
        <v>-3.0532903470510138E-2</v>
      </c>
      <c r="H94" s="26">
        <f t="shared" si="9"/>
        <v>-1.6207455429497471E-2</v>
      </c>
      <c r="I94" s="26">
        <f t="shared" si="6"/>
        <v>-5.7077625570773011E-4</v>
      </c>
      <c r="J94" s="26"/>
    </row>
    <row r="95" spans="1:10" x14ac:dyDescent="0.3">
      <c r="A95" s="25">
        <v>42776</v>
      </c>
      <c r="B95" s="96">
        <v>185</v>
      </c>
      <c r="C95" s="97">
        <v>57.19</v>
      </c>
      <c r="D95" s="97">
        <v>44.77</v>
      </c>
      <c r="E95" s="97">
        <v>91.23</v>
      </c>
      <c r="F95" s="26">
        <f t="shared" si="7"/>
        <v>0.11439069935546058</v>
      </c>
      <c r="G95" s="26">
        <f t="shared" si="8"/>
        <v>0.11874021909233178</v>
      </c>
      <c r="H95" s="26">
        <f t="shared" si="9"/>
        <v>5.3659684631678063E-2</v>
      </c>
      <c r="I95" s="26">
        <f t="shared" si="6"/>
        <v>4.2033123929183402E-2</v>
      </c>
      <c r="J95" s="26"/>
    </row>
    <row r="96" spans="1:10" x14ac:dyDescent="0.3">
      <c r="A96" s="25">
        <v>42779</v>
      </c>
      <c r="B96" s="96">
        <v>183.23</v>
      </c>
      <c r="C96" s="97">
        <v>52.27</v>
      </c>
      <c r="D96" s="97">
        <v>43.6</v>
      </c>
      <c r="E96" s="97">
        <v>86.1</v>
      </c>
      <c r="F96" s="26">
        <f t="shared" si="7"/>
        <v>-9.5675675675676222E-3</v>
      </c>
      <c r="G96" s="26">
        <f t="shared" si="8"/>
        <v>-8.6029026053505764E-2</v>
      </c>
      <c r="H96" s="26">
        <f t="shared" si="9"/>
        <v>-2.6133571588117081E-2</v>
      </c>
      <c r="I96" s="26">
        <f t="shared" si="6"/>
        <v>-5.6231502795133281E-2</v>
      </c>
      <c r="J96" s="26"/>
    </row>
    <row r="97" spans="1:10" x14ac:dyDescent="0.3">
      <c r="A97" s="25">
        <v>42780</v>
      </c>
      <c r="B97" s="96">
        <v>183.5</v>
      </c>
      <c r="C97" s="97">
        <v>51.62</v>
      </c>
      <c r="D97" s="97">
        <v>42.55</v>
      </c>
      <c r="E97" s="97">
        <v>83.6</v>
      </c>
      <c r="F97" s="26">
        <f t="shared" si="7"/>
        <v>1.4735578235005745E-3</v>
      </c>
      <c r="G97" s="26">
        <f t="shared" si="8"/>
        <v>-1.2435431413813003E-2</v>
      </c>
      <c r="H97" s="26">
        <f t="shared" si="9"/>
        <v>-2.4082568807339548E-2</v>
      </c>
      <c r="I97" s="26">
        <f t="shared" si="6"/>
        <v>-2.9036004645760744E-2</v>
      </c>
      <c r="J97" s="26"/>
    </row>
    <row r="98" spans="1:10" x14ac:dyDescent="0.3">
      <c r="A98" s="25">
        <v>42781</v>
      </c>
      <c r="B98" s="96">
        <v>180.01</v>
      </c>
      <c r="C98" s="97">
        <v>50.74</v>
      </c>
      <c r="D98" s="97">
        <v>40.58</v>
      </c>
      <c r="E98" s="97">
        <v>82.7</v>
      </c>
      <c r="F98" s="26">
        <f t="shared" si="7"/>
        <v>-1.9019073569482337E-2</v>
      </c>
      <c r="G98" s="26">
        <f t="shared" si="8"/>
        <v>-1.7047655947307158E-2</v>
      </c>
      <c r="H98" s="26">
        <f t="shared" si="9"/>
        <v>-4.6298472385428883E-2</v>
      </c>
      <c r="I98" s="26">
        <f t="shared" si="6"/>
        <v>-1.0765550239234348E-2</v>
      </c>
      <c r="J98" s="26"/>
    </row>
    <row r="99" spans="1:10" x14ac:dyDescent="0.3">
      <c r="A99" s="25">
        <v>42782</v>
      </c>
      <c r="B99" s="96">
        <v>166.28</v>
      </c>
      <c r="C99" s="97">
        <v>49.75</v>
      </c>
      <c r="D99" s="97">
        <v>40</v>
      </c>
      <c r="E99" s="97">
        <v>80.78</v>
      </c>
      <c r="F99" s="26">
        <f t="shared" si="7"/>
        <v>-7.6273540358868894E-2</v>
      </c>
      <c r="G99" s="26">
        <f t="shared" si="8"/>
        <v>-1.9511233740638588E-2</v>
      </c>
      <c r="H99" s="26">
        <f t="shared" si="9"/>
        <v>-1.429275505174959E-2</v>
      </c>
      <c r="I99" s="26">
        <f t="shared" si="6"/>
        <v>-2.3216444981862171E-2</v>
      </c>
      <c r="J99" s="26"/>
    </row>
    <row r="100" spans="1:10" x14ac:dyDescent="0.3">
      <c r="A100" s="25">
        <v>42783</v>
      </c>
      <c r="B100" s="96">
        <v>183.52</v>
      </c>
      <c r="C100" s="97">
        <v>50.58</v>
      </c>
      <c r="D100" s="97">
        <v>41.96</v>
      </c>
      <c r="E100" s="97">
        <v>81.5</v>
      </c>
      <c r="F100" s="26">
        <f t="shared" si="7"/>
        <v>0.10368053885013236</v>
      </c>
      <c r="G100" s="26">
        <f t="shared" si="8"/>
        <v>1.6683417085427102E-2</v>
      </c>
      <c r="H100" s="26">
        <f t="shared" si="9"/>
        <v>4.9000000000000023E-2</v>
      </c>
      <c r="I100" s="26">
        <f t="shared" si="6"/>
        <v>8.9130973013121922E-3</v>
      </c>
      <c r="J100" s="26"/>
    </row>
    <row r="101" spans="1:10" x14ac:dyDescent="0.3">
      <c r="A101" s="25">
        <v>42786</v>
      </c>
      <c r="B101" s="96">
        <v>170.45</v>
      </c>
      <c r="C101" s="97">
        <v>47.14</v>
      </c>
      <c r="D101" s="97">
        <v>39.89</v>
      </c>
      <c r="E101" s="97">
        <v>75.52</v>
      </c>
      <c r="F101" s="26">
        <f t="shared" si="7"/>
        <v>-7.1218395815170116E-2</v>
      </c>
      <c r="G101" s="26">
        <f t="shared" si="8"/>
        <v>-6.8011071569790388E-2</v>
      </c>
      <c r="H101" s="26">
        <f t="shared" si="9"/>
        <v>-4.9332697807435662E-2</v>
      </c>
      <c r="I101" s="26">
        <f t="shared" si="6"/>
        <v>-7.3374233128834399E-2</v>
      </c>
      <c r="J101" s="26"/>
    </row>
    <row r="102" spans="1:10" x14ac:dyDescent="0.3">
      <c r="A102" s="25">
        <v>42787</v>
      </c>
      <c r="B102" s="96">
        <v>169.51</v>
      </c>
      <c r="C102" s="97">
        <v>44.95</v>
      </c>
      <c r="D102" s="97">
        <v>39.97</v>
      </c>
      <c r="E102" s="97">
        <v>75.87</v>
      </c>
      <c r="F102" s="26">
        <f t="shared" si="7"/>
        <v>-5.514813728366077E-3</v>
      </c>
      <c r="G102" s="26">
        <f t="shared" si="8"/>
        <v>-4.6457361052184933E-2</v>
      </c>
      <c r="H102" s="26">
        <f t="shared" si="9"/>
        <v>2.0055151667084056E-3</v>
      </c>
      <c r="I102" s="26">
        <f t="shared" si="6"/>
        <v>4.6345338983051982E-3</v>
      </c>
      <c r="J102" s="26"/>
    </row>
    <row r="103" spans="1:10" x14ac:dyDescent="0.3">
      <c r="A103" s="25">
        <v>42788</v>
      </c>
      <c r="B103" s="96">
        <v>169.71</v>
      </c>
      <c r="C103" s="97">
        <v>44</v>
      </c>
      <c r="D103" s="97">
        <v>37.33</v>
      </c>
      <c r="E103" s="97">
        <v>76.11</v>
      </c>
      <c r="F103" s="26">
        <f t="shared" si="7"/>
        <v>1.1798713940181526E-3</v>
      </c>
      <c r="G103" s="26">
        <f t="shared" si="8"/>
        <v>-2.1134593993325981E-2</v>
      </c>
      <c r="H103" s="26">
        <f t="shared" si="9"/>
        <v>-6.6049537152864671E-2</v>
      </c>
      <c r="I103" s="26">
        <f t="shared" si="6"/>
        <v>3.1633056544087897E-3</v>
      </c>
      <c r="J103" s="26"/>
    </row>
    <row r="104" spans="1:10" x14ac:dyDescent="0.3">
      <c r="A104" s="25">
        <v>42790</v>
      </c>
      <c r="B104" s="96">
        <v>171.36</v>
      </c>
      <c r="C104" s="97">
        <v>50.22</v>
      </c>
      <c r="D104" s="97">
        <v>35.159999999999997</v>
      </c>
      <c r="E104" s="97">
        <v>77.400000000000006</v>
      </c>
      <c r="F104" s="26">
        <f t="shared" si="7"/>
        <v>9.722467739084353E-3</v>
      </c>
      <c r="G104" s="26">
        <f t="shared" si="8"/>
        <v>0.14136363636363633</v>
      </c>
      <c r="H104" s="26">
        <f t="shared" si="9"/>
        <v>-5.8130190195553225E-2</v>
      </c>
      <c r="I104" s="26">
        <f t="shared" si="6"/>
        <v>1.6949152542372965E-2</v>
      </c>
      <c r="J104" s="26"/>
    </row>
    <row r="105" spans="1:10" x14ac:dyDescent="0.3">
      <c r="A105" s="25">
        <v>42793</v>
      </c>
      <c r="B105" s="96">
        <v>176.2</v>
      </c>
      <c r="C105" s="97">
        <v>50.51</v>
      </c>
      <c r="D105" s="97">
        <v>36.799999999999997</v>
      </c>
      <c r="E105" s="97">
        <v>74.709999999999994</v>
      </c>
      <c r="F105" s="26">
        <f t="shared" si="7"/>
        <v>2.8244631185807507E-2</v>
      </c>
      <c r="G105" s="26">
        <f t="shared" si="8"/>
        <v>5.774591796097156E-3</v>
      </c>
      <c r="H105" s="26">
        <f t="shared" si="9"/>
        <v>4.6643913538111509E-2</v>
      </c>
      <c r="I105" s="26">
        <f t="shared" si="6"/>
        <v>-3.475452196382444E-2</v>
      </c>
      <c r="J105" s="26"/>
    </row>
    <row r="106" spans="1:10" x14ac:dyDescent="0.3">
      <c r="A106" s="25">
        <v>42794</v>
      </c>
      <c r="B106" s="96">
        <v>178.84</v>
      </c>
      <c r="C106" s="97">
        <v>50.19</v>
      </c>
      <c r="D106" s="97">
        <v>37.65</v>
      </c>
      <c r="E106" s="97">
        <v>73.05</v>
      </c>
      <c r="F106" s="26">
        <f t="shared" si="7"/>
        <v>1.498297389330315E-2</v>
      </c>
      <c r="G106" s="26">
        <f t="shared" si="8"/>
        <v>-6.3353791328449871E-3</v>
      </c>
      <c r="H106" s="26">
        <f t="shared" si="9"/>
        <v>2.3097826086956562E-2</v>
      </c>
      <c r="I106" s="26">
        <f t="shared" si="6"/>
        <v>-2.2219247757997548E-2</v>
      </c>
      <c r="J106" s="26"/>
    </row>
    <row r="107" spans="1:10" x14ac:dyDescent="0.3">
      <c r="A107" s="25">
        <v>42795</v>
      </c>
      <c r="B107" s="96">
        <v>183.48</v>
      </c>
      <c r="C107" s="97">
        <v>50.15</v>
      </c>
      <c r="D107" s="97">
        <v>39.200000000000003</v>
      </c>
      <c r="E107" s="97">
        <v>72.38</v>
      </c>
      <c r="F107" s="26">
        <f t="shared" si="7"/>
        <v>2.594497875195698E-2</v>
      </c>
      <c r="G107" s="26">
        <f t="shared" si="8"/>
        <v>-7.9697150826856249E-4</v>
      </c>
      <c r="H107" s="26">
        <f t="shared" si="9"/>
        <v>4.1168658698539293E-2</v>
      </c>
      <c r="I107" s="26">
        <f t="shared" si="6"/>
        <v>-9.1718001368925623E-3</v>
      </c>
      <c r="J107" s="26"/>
    </row>
    <row r="108" spans="1:10" x14ac:dyDescent="0.3">
      <c r="A108" s="25">
        <v>42796</v>
      </c>
      <c r="B108" s="96">
        <v>182.5</v>
      </c>
      <c r="C108" s="97">
        <v>50.1</v>
      </c>
      <c r="D108" s="97">
        <v>39.1</v>
      </c>
      <c r="E108" s="97">
        <v>75.8</v>
      </c>
      <c r="F108" s="26">
        <f t="shared" si="7"/>
        <v>-5.3411816001743507E-3</v>
      </c>
      <c r="G108" s="26">
        <f t="shared" si="8"/>
        <v>-9.9700897308070105E-4</v>
      </c>
      <c r="H108" s="26">
        <f t="shared" si="9"/>
        <v>-2.5510204081633015E-3</v>
      </c>
      <c r="I108" s="26">
        <f t="shared" si="6"/>
        <v>4.7250621718706851E-2</v>
      </c>
      <c r="J108" s="26"/>
    </row>
    <row r="109" spans="1:10" x14ac:dyDescent="0.3">
      <c r="A109" s="25">
        <v>42797</v>
      </c>
      <c r="B109" s="96">
        <v>189.7</v>
      </c>
      <c r="C109" s="97">
        <v>51.15</v>
      </c>
      <c r="D109" s="97">
        <v>42.85</v>
      </c>
      <c r="E109" s="97">
        <v>80.099999999999994</v>
      </c>
      <c r="F109" s="26">
        <f t="shared" si="7"/>
        <v>3.9452054794520484E-2</v>
      </c>
      <c r="G109" s="26">
        <f t="shared" si="8"/>
        <v>2.0958083832335273E-2</v>
      </c>
      <c r="H109" s="26">
        <f t="shared" si="9"/>
        <v>9.5907928388746802E-2</v>
      </c>
      <c r="I109" s="26">
        <f t="shared" si="6"/>
        <v>5.6728232189973582E-2</v>
      </c>
      <c r="J109" s="26"/>
    </row>
    <row r="110" spans="1:10" x14ac:dyDescent="0.3">
      <c r="A110" s="25">
        <v>42800</v>
      </c>
      <c r="B110" s="96">
        <v>188.16</v>
      </c>
      <c r="C110" s="97">
        <v>50.45</v>
      </c>
      <c r="D110" s="97">
        <v>42.45</v>
      </c>
      <c r="E110" s="97">
        <v>83.2</v>
      </c>
      <c r="F110" s="26">
        <f t="shared" si="7"/>
        <v>-8.1180811808117658E-3</v>
      </c>
      <c r="G110" s="26">
        <f t="shared" si="8"/>
        <v>-1.3685239491691021E-2</v>
      </c>
      <c r="H110" s="26">
        <f t="shared" si="9"/>
        <v>-9.3348891481913315E-3</v>
      </c>
      <c r="I110" s="26">
        <f t="shared" si="6"/>
        <v>3.8701622971286001E-2</v>
      </c>
      <c r="J110" s="26"/>
    </row>
    <row r="111" spans="1:10" x14ac:dyDescent="0.3">
      <c r="A111" s="25">
        <v>42801</v>
      </c>
      <c r="B111" s="96">
        <v>189.7</v>
      </c>
      <c r="C111" s="97">
        <v>55.45</v>
      </c>
      <c r="D111" s="97">
        <v>46.09</v>
      </c>
      <c r="E111" s="97">
        <v>84.7</v>
      </c>
      <c r="F111" s="26">
        <f t="shared" si="7"/>
        <v>8.1845238095237666E-3</v>
      </c>
      <c r="G111" s="26">
        <f t="shared" si="8"/>
        <v>9.9108027750247768E-2</v>
      </c>
      <c r="H111" s="26">
        <f t="shared" si="9"/>
        <v>8.5747938751472325E-2</v>
      </c>
      <c r="I111" s="26">
        <f t="shared" si="6"/>
        <v>1.8028846153846152E-2</v>
      </c>
      <c r="J111" s="26"/>
    </row>
    <row r="112" spans="1:10" x14ac:dyDescent="0.3">
      <c r="A112" s="25">
        <v>42803</v>
      </c>
      <c r="B112" s="96">
        <v>193.85</v>
      </c>
      <c r="C112" s="97">
        <v>52.68</v>
      </c>
      <c r="D112" s="97">
        <v>47.55</v>
      </c>
      <c r="E112" s="97">
        <v>82.76</v>
      </c>
      <c r="F112" s="26">
        <f t="shared" si="7"/>
        <v>2.1876647337901983E-2</v>
      </c>
      <c r="G112" s="26">
        <f t="shared" si="8"/>
        <v>-4.9954914337240815E-2</v>
      </c>
      <c r="H112" s="26">
        <f t="shared" si="9"/>
        <v>3.1677153395530344E-2</v>
      </c>
      <c r="I112" s="26">
        <f t="shared" si="6"/>
        <v>-2.2904368358913785E-2</v>
      </c>
      <c r="J112" s="26"/>
    </row>
    <row r="113" spans="1:10" x14ac:dyDescent="0.3">
      <c r="A113" s="25">
        <v>42804</v>
      </c>
      <c r="B113" s="96">
        <v>195.85</v>
      </c>
      <c r="C113" s="97">
        <v>50.3</v>
      </c>
      <c r="D113" s="97">
        <v>45.25</v>
      </c>
      <c r="E113" s="97">
        <v>79.92</v>
      </c>
      <c r="F113" s="26">
        <f t="shared" si="7"/>
        <v>1.0317255610007738E-2</v>
      </c>
      <c r="G113" s="26">
        <f t="shared" si="8"/>
        <v>-4.5178435839028142E-2</v>
      </c>
      <c r="H113" s="26">
        <f t="shared" si="9"/>
        <v>-4.837013669821235E-2</v>
      </c>
      <c r="I113" s="26">
        <f t="shared" si="6"/>
        <v>-3.431609473175451E-2</v>
      </c>
      <c r="J113" s="26"/>
    </row>
    <row r="114" spans="1:10" x14ac:dyDescent="0.3">
      <c r="A114" s="25">
        <v>42807</v>
      </c>
      <c r="B114" s="96">
        <v>197.53</v>
      </c>
      <c r="C114" s="97">
        <v>50.23</v>
      </c>
      <c r="D114" s="97">
        <v>44.67</v>
      </c>
      <c r="E114" s="97">
        <v>78.78</v>
      </c>
      <c r="F114" s="26">
        <f t="shared" si="7"/>
        <v>8.5779933622670765E-3</v>
      </c>
      <c r="G114" s="26">
        <f t="shared" si="8"/>
        <v>-1.3916500994035842E-3</v>
      </c>
      <c r="H114" s="26">
        <f t="shared" si="9"/>
        <v>-1.2817679558011013E-2</v>
      </c>
      <c r="I114" s="26">
        <f t="shared" si="6"/>
        <v>-1.4264264264264271E-2</v>
      </c>
      <c r="J114" s="26"/>
    </row>
    <row r="115" spans="1:10" x14ac:dyDescent="0.3">
      <c r="A115" s="25">
        <v>42808</v>
      </c>
      <c r="B115" s="96">
        <v>197.01</v>
      </c>
      <c r="C115" s="97">
        <v>49.5</v>
      </c>
      <c r="D115" s="97">
        <v>45.82</v>
      </c>
      <c r="E115" s="97">
        <v>74.900000000000006</v>
      </c>
      <c r="F115" s="26">
        <f t="shared" si="7"/>
        <v>-2.6325115172379397E-3</v>
      </c>
      <c r="G115" s="26">
        <f t="shared" si="8"/>
        <v>-1.4533147521401491E-2</v>
      </c>
      <c r="H115" s="26">
        <f t="shared" si="9"/>
        <v>2.5744347436758418E-2</v>
      </c>
      <c r="I115" s="26">
        <f t="shared" si="6"/>
        <v>-4.9251078954049191E-2</v>
      </c>
      <c r="J115" s="26"/>
    </row>
    <row r="116" spans="1:10" x14ac:dyDescent="0.3">
      <c r="A116" s="25">
        <v>42809</v>
      </c>
      <c r="B116" s="96">
        <v>182.28</v>
      </c>
      <c r="C116" s="97">
        <v>47.96</v>
      </c>
      <c r="D116" s="97">
        <v>46.75</v>
      </c>
      <c r="E116" s="97">
        <v>75.650000000000006</v>
      </c>
      <c r="F116" s="26">
        <f t="shared" si="7"/>
        <v>-7.4767778285366182E-2</v>
      </c>
      <c r="G116" s="26">
        <f t="shared" si="8"/>
        <v>-3.1111111111111093E-2</v>
      </c>
      <c r="H116" s="26">
        <f t="shared" si="9"/>
        <v>2.0296813618507197E-2</v>
      </c>
      <c r="I116" s="26">
        <f t="shared" si="6"/>
        <v>1.0013351134846461E-2</v>
      </c>
      <c r="J116" s="26"/>
    </row>
    <row r="117" spans="1:10" x14ac:dyDescent="0.3">
      <c r="A117" s="25">
        <v>42810</v>
      </c>
      <c r="B117" s="96">
        <v>181.3</v>
      </c>
      <c r="C117" s="97">
        <v>47.58</v>
      </c>
      <c r="D117" s="97">
        <v>46.53</v>
      </c>
      <c r="E117" s="97">
        <v>74.709999999999994</v>
      </c>
      <c r="F117" s="26">
        <f t="shared" si="7"/>
        <v>-5.3763440860214494E-3</v>
      </c>
      <c r="G117" s="26">
        <f t="shared" si="8"/>
        <v>-7.9232693911593533E-3</v>
      </c>
      <c r="H117" s="26">
        <f t="shared" si="9"/>
        <v>-4.7058823529411518E-3</v>
      </c>
      <c r="I117" s="26">
        <f t="shared" si="6"/>
        <v>-1.2425644415069555E-2</v>
      </c>
      <c r="J117" s="26"/>
    </row>
    <row r="118" spans="1:10" x14ac:dyDescent="0.3">
      <c r="A118" s="25">
        <v>42811</v>
      </c>
      <c r="B118" s="96">
        <v>178.07</v>
      </c>
      <c r="C118" s="97">
        <v>46.52</v>
      </c>
      <c r="D118" s="97">
        <v>46.25</v>
      </c>
      <c r="E118" s="97">
        <v>73.62</v>
      </c>
      <c r="F118" s="26">
        <f t="shared" si="7"/>
        <v>-1.7815774958632201E-2</v>
      </c>
      <c r="G118" s="26">
        <f t="shared" si="8"/>
        <v>-2.2278268179907423E-2</v>
      </c>
      <c r="H118" s="26">
        <f t="shared" si="9"/>
        <v>-6.0176230388996593E-3</v>
      </c>
      <c r="I118" s="26">
        <f t="shared" si="6"/>
        <v>-1.4589747021817551E-2</v>
      </c>
      <c r="J118" s="26"/>
    </row>
    <row r="119" spans="1:10" x14ac:dyDescent="0.3">
      <c r="A119" s="25">
        <v>42814</v>
      </c>
      <c r="B119" s="96">
        <v>177.97</v>
      </c>
      <c r="C119" s="97">
        <v>49.5</v>
      </c>
      <c r="D119" s="97">
        <v>47.9</v>
      </c>
      <c r="E119" s="97">
        <v>72.760000000000005</v>
      </c>
      <c r="F119" s="26">
        <f t="shared" si="7"/>
        <v>-5.6157690795751293E-4</v>
      </c>
      <c r="G119" s="26">
        <f t="shared" si="8"/>
        <v>6.4058469475494345E-2</v>
      </c>
      <c r="H119" s="26">
        <f t="shared" si="9"/>
        <v>3.5675675675675644E-2</v>
      </c>
      <c r="I119" s="26">
        <f t="shared" si="6"/>
        <v>-1.1681608258625365E-2</v>
      </c>
      <c r="J119" s="26"/>
    </row>
    <row r="120" spans="1:10" x14ac:dyDescent="0.3">
      <c r="A120" s="25">
        <v>42815</v>
      </c>
      <c r="B120" s="96">
        <v>170.93</v>
      </c>
      <c r="C120" s="97">
        <v>48.6</v>
      </c>
      <c r="D120" s="97">
        <v>48.24</v>
      </c>
      <c r="E120" s="97">
        <v>73.45</v>
      </c>
      <c r="F120" s="26">
        <f t="shared" si="7"/>
        <v>-3.9557228746417893E-2</v>
      </c>
      <c r="G120" s="26">
        <f t="shared" si="8"/>
        <v>-1.8181818181818153E-2</v>
      </c>
      <c r="H120" s="26">
        <f t="shared" si="9"/>
        <v>7.0981210855950612E-3</v>
      </c>
      <c r="I120" s="26">
        <f t="shared" si="6"/>
        <v>9.4832325453545578E-3</v>
      </c>
      <c r="J120" s="26"/>
    </row>
    <row r="121" spans="1:10" x14ac:dyDescent="0.3">
      <c r="A121" s="25">
        <v>42816</v>
      </c>
      <c r="B121" s="96">
        <v>169.27</v>
      </c>
      <c r="C121" s="97">
        <v>48.8</v>
      </c>
      <c r="D121" s="97">
        <v>53.79</v>
      </c>
      <c r="E121" s="97">
        <v>71</v>
      </c>
      <c r="F121" s="26">
        <f t="shared" si="7"/>
        <v>-9.7115778388813939E-3</v>
      </c>
      <c r="G121" s="26">
        <f t="shared" si="8"/>
        <v>4.1152263374484715E-3</v>
      </c>
      <c r="H121" s="26">
        <f t="shared" si="9"/>
        <v>0.11504975124378103</v>
      </c>
      <c r="I121" s="26">
        <f t="shared" si="6"/>
        <v>-3.3356024506467019E-2</v>
      </c>
      <c r="J121" s="26"/>
    </row>
    <row r="122" spans="1:10" x14ac:dyDescent="0.3">
      <c r="A122" s="25">
        <v>42817</v>
      </c>
      <c r="B122" s="96">
        <v>164</v>
      </c>
      <c r="C122" s="97">
        <v>47.01</v>
      </c>
      <c r="D122" s="97">
        <v>48.65</v>
      </c>
      <c r="E122" s="97">
        <v>67.430000000000007</v>
      </c>
      <c r="F122" s="26">
        <f t="shared" si="7"/>
        <v>-3.1133691735097831E-2</v>
      </c>
      <c r="G122" s="26">
        <f t="shared" si="8"/>
        <v>-3.6680327868852447E-2</v>
      </c>
      <c r="H122" s="26">
        <f t="shared" si="9"/>
        <v>-9.5556794943298023E-2</v>
      </c>
      <c r="I122" s="26">
        <f t="shared" si="6"/>
        <v>-5.0281690140844972E-2</v>
      </c>
      <c r="J122" s="26"/>
    </row>
    <row r="123" spans="1:10" x14ac:dyDescent="0.3">
      <c r="A123" s="25">
        <v>42818</v>
      </c>
      <c r="B123" s="96">
        <v>158.02000000000001</v>
      </c>
      <c r="C123" s="97">
        <v>45.2</v>
      </c>
      <c r="D123" s="97">
        <v>48.41</v>
      </c>
      <c r="E123" s="97">
        <v>67.75</v>
      </c>
      <c r="F123" s="26">
        <f t="shared" si="7"/>
        <v>-3.6463414634146277E-2</v>
      </c>
      <c r="G123" s="26">
        <f t="shared" si="8"/>
        <v>-3.8502446288023726E-2</v>
      </c>
      <c r="H123" s="26">
        <f t="shared" si="9"/>
        <v>-4.9331963001028158E-3</v>
      </c>
      <c r="I123" s="26">
        <f t="shared" si="6"/>
        <v>4.7456621681743012E-3</v>
      </c>
      <c r="J123" s="26"/>
    </row>
    <row r="124" spans="1:10" x14ac:dyDescent="0.3">
      <c r="A124" s="25">
        <v>42821</v>
      </c>
      <c r="B124" s="96">
        <v>139.58000000000001</v>
      </c>
      <c r="C124" s="97">
        <v>39.93</v>
      </c>
      <c r="D124" s="97">
        <v>47.11</v>
      </c>
      <c r="E124" s="97">
        <v>71</v>
      </c>
      <c r="F124" s="26">
        <f t="shared" si="7"/>
        <v>-0.11669408935577773</v>
      </c>
      <c r="G124" s="26">
        <f t="shared" si="8"/>
        <v>-0.11659292035398236</v>
      </c>
      <c r="H124" s="26">
        <f t="shared" si="9"/>
        <v>-2.6853955794257329E-2</v>
      </c>
      <c r="I124" s="26">
        <f t="shared" si="6"/>
        <v>4.797047970479705E-2</v>
      </c>
      <c r="J124" s="26"/>
    </row>
    <row r="125" spans="1:10" x14ac:dyDescent="0.3">
      <c r="A125" s="25">
        <v>42822</v>
      </c>
      <c r="B125" s="96">
        <v>143</v>
      </c>
      <c r="C125" s="97">
        <v>40.9</v>
      </c>
      <c r="D125" s="97">
        <v>47.98</v>
      </c>
      <c r="E125" s="97">
        <v>72.67</v>
      </c>
      <c r="F125" s="26">
        <f t="shared" si="7"/>
        <v>2.4502077661556005E-2</v>
      </c>
      <c r="G125" s="26">
        <f t="shared" si="8"/>
        <v>2.4292511895817652E-2</v>
      </c>
      <c r="H125" s="26">
        <f t="shared" si="9"/>
        <v>1.8467416684355708E-2</v>
      </c>
      <c r="I125" s="26">
        <f t="shared" si="6"/>
        <v>2.3521126760563404E-2</v>
      </c>
      <c r="J125" s="26"/>
    </row>
    <row r="126" spans="1:10" x14ac:dyDescent="0.3">
      <c r="A126" s="25">
        <v>42823</v>
      </c>
      <c r="B126" s="96">
        <v>148.65</v>
      </c>
      <c r="C126" s="97">
        <v>41.95</v>
      </c>
      <c r="D126" s="97">
        <v>43.19</v>
      </c>
      <c r="E126" s="97">
        <v>76.25</v>
      </c>
      <c r="F126" s="26">
        <f t="shared" si="7"/>
        <v>3.9510489510489549E-2</v>
      </c>
      <c r="G126" s="26">
        <f t="shared" si="8"/>
        <v>2.5672371638141914E-2</v>
      </c>
      <c r="H126" s="26">
        <f t="shared" si="9"/>
        <v>-9.9833263859941637E-2</v>
      </c>
      <c r="I126" s="26">
        <f t="shared" si="6"/>
        <v>4.9263795238750491E-2</v>
      </c>
      <c r="J126" s="26"/>
    </row>
    <row r="127" spans="1:10" x14ac:dyDescent="0.3">
      <c r="A127" s="25">
        <v>42824</v>
      </c>
      <c r="B127" s="96">
        <v>152.13999999999999</v>
      </c>
      <c r="C127" s="97">
        <v>44.51</v>
      </c>
      <c r="D127" s="97">
        <v>44.23</v>
      </c>
      <c r="E127" s="97">
        <v>73.510000000000005</v>
      </c>
      <c r="F127" s="26">
        <f t="shared" si="7"/>
        <v>2.3477968382105488E-2</v>
      </c>
      <c r="G127" s="26">
        <f t="shared" si="8"/>
        <v>6.1025029797377714E-2</v>
      </c>
      <c r="H127" s="26">
        <f t="shared" si="9"/>
        <v>2.4079648066682086E-2</v>
      </c>
      <c r="I127" s="26">
        <f t="shared" si="6"/>
        <v>-3.5934426229508126E-2</v>
      </c>
      <c r="J127" s="26"/>
    </row>
    <row r="128" spans="1:10" x14ac:dyDescent="0.3">
      <c r="A128" s="25">
        <v>42825</v>
      </c>
      <c r="B128" s="96">
        <v>156.19999999999999</v>
      </c>
      <c r="C128" s="97">
        <v>44.53</v>
      </c>
      <c r="D128" s="97">
        <v>44.7</v>
      </c>
      <c r="E128" s="97">
        <v>74.459999999999994</v>
      </c>
      <c r="F128" s="26">
        <f t="shared" si="7"/>
        <v>2.6685947153937181E-2</v>
      </c>
      <c r="G128" s="26">
        <f t="shared" si="8"/>
        <v>4.4933722758937601E-4</v>
      </c>
      <c r="H128" s="26">
        <f t="shared" si="9"/>
        <v>1.0626271761248158E-2</v>
      </c>
      <c r="I128" s="26">
        <f t="shared" ref="I128:I191" si="10">(E128-E127)/E127</f>
        <v>1.2923411780709953E-2</v>
      </c>
      <c r="J128" s="26"/>
    </row>
    <row r="129" spans="1:10" x14ac:dyDescent="0.3">
      <c r="A129" s="25">
        <v>42828</v>
      </c>
      <c r="B129" s="96">
        <v>154.9</v>
      </c>
      <c r="C129" s="97">
        <v>42.5</v>
      </c>
      <c r="D129" s="97">
        <v>43.15</v>
      </c>
      <c r="E129" s="97">
        <v>75.099999999999994</v>
      </c>
      <c r="F129" s="26">
        <f t="shared" si="7"/>
        <v>-8.3226632522406079E-3</v>
      </c>
      <c r="G129" s="26">
        <f t="shared" si="8"/>
        <v>-4.5587244554233124E-2</v>
      </c>
      <c r="H129" s="26">
        <f t="shared" si="9"/>
        <v>-3.4675615212528058E-2</v>
      </c>
      <c r="I129" s="26">
        <f t="shared" si="10"/>
        <v>8.5952189094816098E-3</v>
      </c>
      <c r="J129" s="26"/>
    </row>
    <row r="130" spans="1:10" x14ac:dyDescent="0.3">
      <c r="A130" s="25">
        <v>42829</v>
      </c>
      <c r="B130" s="96">
        <v>153.76</v>
      </c>
      <c r="C130" s="97">
        <v>43.41</v>
      </c>
      <c r="D130" s="97">
        <v>45.19</v>
      </c>
      <c r="E130" s="97">
        <v>73.849999999999994</v>
      </c>
      <c r="F130" s="26">
        <f t="shared" si="7"/>
        <v>-7.3595868302131356E-3</v>
      </c>
      <c r="G130" s="26">
        <f t="shared" si="8"/>
        <v>2.1411764705882273E-2</v>
      </c>
      <c r="H130" s="26">
        <f t="shared" si="9"/>
        <v>4.7276940903823853E-2</v>
      </c>
      <c r="I130" s="26">
        <f t="shared" si="10"/>
        <v>-1.6644474034620507E-2</v>
      </c>
      <c r="J130" s="26"/>
    </row>
    <row r="131" spans="1:10" x14ac:dyDescent="0.3">
      <c r="A131" s="25">
        <v>42830</v>
      </c>
      <c r="B131" s="96">
        <v>155.41</v>
      </c>
      <c r="C131" s="97">
        <v>43</v>
      </c>
      <c r="D131" s="97">
        <v>43.4</v>
      </c>
      <c r="E131" s="97">
        <v>74.31</v>
      </c>
      <c r="F131" s="26">
        <f t="shared" si="7"/>
        <v>1.0731009365244574E-2</v>
      </c>
      <c r="G131" s="26">
        <f t="shared" si="8"/>
        <v>-9.444828380557397E-3</v>
      </c>
      <c r="H131" s="26">
        <f t="shared" si="9"/>
        <v>-3.9610533303828264E-2</v>
      </c>
      <c r="I131" s="26">
        <f t="shared" si="10"/>
        <v>6.2288422477997018E-3</v>
      </c>
      <c r="J131" s="26"/>
    </row>
    <row r="132" spans="1:10" x14ac:dyDescent="0.3">
      <c r="A132" s="25">
        <v>42831</v>
      </c>
      <c r="B132" s="96">
        <v>153.33000000000001</v>
      </c>
      <c r="C132" s="97">
        <v>43.65</v>
      </c>
      <c r="D132" s="97">
        <v>43.15</v>
      </c>
      <c r="E132" s="97">
        <v>74.2</v>
      </c>
      <c r="F132" s="26">
        <f t="shared" ref="F132:F195" si="11">(B132-B131)/B131</f>
        <v>-1.3383952126632676E-2</v>
      </c>
      <c r="G132" s="26">
        <f t="shared" ref="G132:G195" si="12">(C132-C131)/C131</f>
        <v>1.5116279069767409E-2</v>
      </c>
      <c r="H132" s="26">
        <f t="shared" ref="H132:H195" si="13">(D132-D131)/D131</f>
        <v>-5.7603686635944703E-3</v>
      </c>
      <c r="I132" s="26">
        <f t="shared" si="10"/>
        <v>-1.480285291347052E-3</v>
      </c>
      <c r="J132" s="26"/>
    </row>
    <row r="133" spans="1:10" x14ac:dyDescent="0.3">
      <c r="A133" s="25">
        <v>42832</v>
      </c>
      <c r="B133" s="96">
        <v>153.01</v>
      </c>
      <c r="C133" s="97">
        <v>43.35</v>
      </c>
      <c r="D133" s="97">
        <v>43.12</v>
      </c>
      <c r="E133" s="97">
        <v>72.5</v>
      </c>
      <c r="F133" s="26">
        <f t="shared" si="11"/>
        <v>-2.0870018913456048E-3</v>
      </c>
      <c r="G133" s="26">
        <f t="shared" si="12"/>
        <v>-6.8728522336769108E-3</v>
      </c>
      <c r="H133" s="26">
        <f t="shared" si="13"/>
        <v>-6.9524913093861271E-4</v>
      </c>
      <c r="I133" s="26">
        <f t="shared" si="10"/>
        <v>-2.2911051212938044E-2</v>
      </c>
      <c r="J133" s="26"/>
    </row>
    <row r="134" spans="1:10" x14ac:dyDescent="0.3">
      <c r="A134" s="25">
        <v>42835</v>
      </c>
      <c r="B134" s="96">
        <v>152.35</v>
      </c>
      <c r="C134" s="97">
        <v>42.19</v>
      </c>
      <c r="D134" s="97">
        <v>42.26</v>
      </c>
      <c r="E134" s="97">
        <v>72.67</v>
      </c>
      <c r="F134" s="26">
        <f t="shared" si="11"/>
        <v>-4.3134435657799924E-3</v>
      </c>
      <c r="G134" s="26">
        <f t="shared" si="12"/>
        <v>-2.6758938869665596E-2</v>
      </c>
      <c r="H134" s="26">
        <f t="shared" si="13"/>
        <v>-1.9944341372912788E-2</v>
      </c>
      <c r="I134" s="26">
        <f t="shared" si="10"/>
        <v>2.3448275862069201E-3</v>
      </c>
      <c r="J134" s="26"/>
    </row>
    <row r="135" spans="1:10" x14ac:dyDescent="0.3">
      <c r="A135" s="25">
        <v>42836</v>
      </c>
      <c r="B135" s="96">
        <v>151.1</v>
      </c>
      <c r="C135" s="97">
        <v>41.55</v>
      </c>
      <c r="D135" s="97">
        <v>41.62</v>
      </c>
      <c r="E135" s="97">
        <v>72.97</v>
      </c>
      <c r="F135" s="26">
        <f t="shared" si="11"/>
        <v>-8.2047915982934039E-3</v>
      </c>
      <c r="G135" s="26">
        <f t="shared" si="12"/>
        <v>-1.516947143872957E-2</v>
      </c>
      <c r="H135" s="26">
        <f t="shared" si="13"/>
        <v>-1.5144344533838158E-2</v>
      </c>
      <c r="I135" s="26">
        <f t="shared" si="10"/>
        <v>4.1282509976606182E-3</v>
      </c>
      <c r="J135" s="26"/>
    </row>
    <row r="136" spans="1:10" x14ac:dyDescent="0.3">
      <c r="A136" s="25">
        <v>42837</v>
      </c>
      <c r="B136" s="96">
        <v>153.85</v>
      </c>
      <c r="C136" s="97">
        <v>41.76</v>
      </c>
      <c r="D136" s="97">
        <v>41.31</v>
      </c>
      <c r="E136" s="97">
        <v>72.150000000000006</v>
      </c>
      <c r="F136" s="26">
        <f t="shared" si="11"/>
        <v>1.8199867637326273E-2</v>
      </c>
      <c r="G136" s="26">
        <f t="shared" si="12"/>
        <v>5.0541516245487571E-3</v>
      </c>
      <c r="H136" s="26">
        <f t="shared" si="13"/>
        <v>-7.4483421432002686E-3</v>
      </c>
      <c r="I136" s="26">
        <f t="shared" si="10"/>
        <v>-1.1237494860901647E-2</v>
      </c>
      <c r="J136" s="26"/>
    </row>
    <row r="137" spans="1:10" x14ac:dyDescent="0.3">
      <c r="A137" s="25">
        <v>42838</v>
      </c>
      <c r="B137" s="96">
        <v>156.83000000000001</v>
      </c>
      <c r="C137" s="97">
        <v>43.67</v>
      </c>
      <c r="D137" s="97">
        <v>40.93</v>
      </c>
      <c r="E137" s="97">
        <v>72.45</v>
      </c>
      <c r="F137" s="26">
        <f t="shared" si="11"/>
        <v>1.9369515762106066E-2</v>
      </c>
      <c r="G137" s="26">
        <f t="shared" si="12"/>
        <v>4.5737547892720394E-2</v>
      </c>
      <c r="H137" s="26">
        <f t="shared" si="13"/>
        <v>-9.1987412248850774E-3</v>
      </c>
      <c r="I137" s="26">
        <f t="shared" si="10"/>
        <v>4.1580041580041183E-3</v>
      </c>
      <c r="J137" s="26"/>
    </row>
    <row r="138" spans="1:10" x14ac:dyDescent="0.3">
      <c r="A138" s="25">
        <v>42839</v>
      </c>
      <c r="B138" s="96">
        <v>156.81</v>
      </c>
      <c r="C138" s="97">
        <v>43</v>
      </c>
      <c r="D138" s="97">
        <v>40.5</v>
      </c>
      <c r="E138" s="97">
        <v>71.75</v>
      </c>
      <c r="F138" s="26">
        <f t="shared" si="11"/>
        <v>-1.2752662118223701E-4</v>
      </c>
      <c r="G138" s="26">
        <f t="shared" si="12"/>
        <v>-1.5342340279368026E-2</v>
      </c>
      <c r="H138" s="26">
        <f t="shared" si="13"/>
        <v>-1.0505741509894936E-2</v>
      </c>
      <c r="I138" s="26">
        <f t="shared" si="10"/>
        <v>-9.66183574879231E-3</v>
      </c>
      <c r="J138" s="26"/>
    </row>
    <row r="139" spans="1:10" x14ac:dyDescent="0.3">
      <c r="A139" s="25">
        <v>42842</v>
      </c>
      <c r="B139" s="96">
        <v>157.4</v>
      </c>
      <c r="C139" s="97">
        <v>42.6</v>
      </c>
      <c r="D139" s="97">
        <v>39.270000000000003</v>
      </c>
      <c r="E139" s="97">
        <v>72.75</v>
      </c>
      <c r="F139" s="26">
        <f t="shared" si="11"/>
        <v>3.7625151457177691E-3</v>
      </c>
      <c r="G139" s="26">
        <f t="shared" si="12"/>
        <v>-9.3023255813953157E-3</v>
      </c>
      <c r="H139" s="26">
        <f t="shared" si="13"/>
        <v>-3.0370370370370294E-2</v>
      </c>
      <c r="I139" s="26">
        <f t="shared" si="10"/>
        <v>1.3937282229965157E-2</v>
      </c>
      <c r="J139" s="26"/>
    </row>
    <row r="140" spans="1:10" x14ac:dyDescent="0.3">
      <c r="A140" s="25">
        <v>42843</v>
      </c>
      <c r="B140" s="96">
        <v>163.24</v>
      </c>
      <c r="C140" s="97">
        <v>43.3</v>
      </c>
      <c r="D140" s="97">
        <v>39.25</v>
      </c>
      <c r="E140" s="97">
        <v>72.47</v>
      </c>
      <c r="F140" s="26">
        <f t="shared" si="11"/>
        <v>3.7102922490470161E-2</v>
      </c>
      <c r="G140" s="26">
        <f t="shared" si="12"/>
        <v>1.6431924882629009E-2</v>
      </c>
      <c r="H140" s="26">
        <f t="shared" si="13"/>
        <v>-5.092946269417653E-4</v>
      </c>
      <c r="I140" s="26">
        <f t="shared" si="10"/>
        <v>-3.8487972508591223E-3</v>
      </c>
      <c r="J140" s="26"/>
    </row>
    <row r="141" spans="1:10" x14ac:dyDescent="0.3">
      <c r="A141" s="25">
        <v>42844</v>
      </c>
      <c r="B141" s="96">
        <v>169.52</v>
      </c>
      <c r="C141" s="97">
        <v>45</v>
      </c>
      <c r="D141" s="97">
        <v>41.14</v>
      </c>
      <c r="E141" s="97">
        <v>73.540000000000006</v>
      </c>
      <c r="F141" s="26">
        <f t="shared" si="11"/>
        <v>3.847096299926489E-2</v>
      </c>
      <c r="G141" s="26">
        <f t="shared" si="12"/>
        <v>3.9260969976905383E-2</v>
      </c>
      <c r="H141" s="26">
        <f t="shared" si="13"/>
        <v>4.8152866242038232E-2</v>
      </c>
      <c r="I141" s="26">
        <f t="shared" si="10"/>
        <v>1.4764730233200046E-2</v>
      </c>
      <c r="J141" s="26"/>
    </row>
    <row r="142" spans="1:10" x14ac:dyDescent="0.3">
      <c r="A142" s="25">
        <v>42845</v>
      </c>
      <c r="B142" s="96">
        <v>163.80000000000001</v>
      </c>
      <c r="C142" s="97">
        <v>43.99</v>
      </c>
      <c r="D142" s="97">
        <v>39.35</v>
      </c>
      <c r="E142" s="97">
        <v>73.069999999999993</v>
      </c>
      <c r="F142" s="26">
        <f t="shared" si="11"/>
        <v>-3.3742331288343551E-2</v>
      </c>
      <c r="G142" s="26">
        <f t="shared" si="12"/>
        <v>-2.2444444444444399E-2</v>
      </c>
      <c r="H142" s="26">
        <f t="shared" si="13"/>
        <v>-4.3509965969858996E-2</v>
      </c>
      <c r="I142" s="26">
        <f t="shared" si="10"/>
        <v>-6.3910796845256055E-3</v>
      </c>
      <c r="J142" s="26"/>
    </row>
    <row r="143" spans="1:10" x14ac:dyDescent="0.3">
      <c r="A143" s="25">
        <v>42846</v>
      </c>
      <c r="B143" s="96">
        <v>157.75</v>
      </c>
      <c r="C143" s="97">
        <v>43.45</v>
      </c>
      <c r="D143" s="97">
        <v>40.64</v>
      </c>
      <c r="E143" s="97">
        <v>70.459999999999994</v>
      </c>
      <c r="F143" s="26">
        <f t="shared" si="11"/>
        <v>-3.6935286935287005E-2</v>
      </c>
      <c r="G143" s="26">
        <f t="shared" si="12"/>
        <v>-1.227551716299157E-2</v>
      </c>
      <c r="H143" s="26">
        <f t="shared" si="13"/>
        <v>3.2782719186785235E-2</v>
      </c>
      <c r="I143" s="26">
        <f t="shared" si="10"/>
        <v>-3.5719173395374296E-2</v>
      </c>
      <c r="J143" s="26"/>
    </row>
    <row r="144" spans="1:10" x14ac:dyDescent="0.3">
      <c r="A144" s="25">
        <v>42849</v>
      </c>
      <c r="B144" s="96">
        <v>159.07</v>
      </c>
      <c r="C144" s="97">
        <v>43.44</v>
      </c>
      <c r="D144" s="97">
        <v>41.67</v>
      </c>
      <c r="E144" s="97">
        <v>72.13</v>
      </c>
      <c r="F144" s="26">
        <f t="shared" si="11"/>
        <v>8.3676703645007497E-3</v>
      </c>
      <c r="G144" s="26">
        <f t="shared" si="12"/>
        <v>-2.3014959723832257E-4</v>
      </c>
      <c r="H144" s="26">
        <f t="shared" si="13"/>
        <v>2.5344488188976406E-2</v>
      </c>
      <c r="I144" s="26">
        <f t="shared" si="10"/>
        <v>2.3701390860062472E-2</v>
      </c>
      <c r="J144" s="26"/>
    </row>
    <row r="145" spans="1:10" x14ac:dyDescent="0.3">
      <c r="A145" s="25">
        <v>42850</v>
      </c>
      <c r="B145" s="96">
        <v>152.36000000000001</v>
      </c>
      <c r="C145" s="97">
        <v>43.1</v>
      </c>
      <c r="D145" s="97">
        <v>40.06</v>
      </c>
      <c r="E145" s="97">
        <v>69.87</v>
      </c>
      <c r="F145" s="26">
        <f t="shared" si="11"/>
        <v>-4.2182686867416733E-2</v>
      </c>
      <c r="G145" s="26">
        <f t="shared" si="12"/>
        <v>-7.8268876611417206E-3</v>
      </c>
      <c r="H145" s="26">
        <f t="shared" si="13"/>
        <v>-3.8636909047276201E-2</v>
      </c>
      <c r="I145" s="26">
        <f t="shared" si="10"/>
        <v>-3.1332316650492041E-2</v>
      </c>
      <c r="J145" s="26"/>
    </row>
    <row r="146" spans="1:10" x14ac:dyDescent="0.3">
      <c r="A146" s="25">
        <v>42851</v>
      </c>
      <c r="B146" s="96">
        <v>154.68</v>
      </c>
      <c r="C146" s="97">
        <v>42.25</v>
      </c>
      <c r="D146" s="97">
        <v>38.6</v>
      </c>
      <c r="E146" s="97">
        <v>68.680000000000007</v>
      </c>
      <c r="F146" s="26">
        <f t="shared" si="11"/>
        <v>1.5227093725387195E-2</v>
      </c>
      <c r="G146" s="26">
        <f t="shared" si="12"/>
        <v>-1.9721577726218131E-2</v>
      </c>
      <c r="H146" s="26">
        <f t="shared" si="13"/>
        <v>-3.6445332001997024E-2</v>
      </c>
      <c r="I146" s="26">
        <f t="shared" si="10"/>
        <v>-1.7031630170316267E-2</v>
      </c>
      <c r="J146" s="26"/>
    </row>
    <row r="147" spans="1:10" x14ac:dyDescent="0.3">
      <c r="A147" s="25">
        <v>42852</v>
      </c>
      <c r="B147" s="96">
        <v>151.56</v>
      </c>
      <c r="C147" s="97">
        <v>39.56</v>
      </c>
      <c r="D147" s="97">
        <v>38.700000000000003</v>
      </c>
      <c r="E147" s="97">
        <v>69.849999999999994</v>
      </c>
      <c r="F147" s="26">
        <f t="shared" si="11"/>
        <v>-2.0170674941815389E-2</v>
      </c>
      <c r="G147" s="26">
        <f t="shared" si="12"/>
        <v>-6.3668639053254386E-2</v>
      </c>
      <c r="H147" s="26">
        <f t="shared" si="13"/>
        <v>2.5906735751295702E-3</v>
      </c>
      <c r="I147" s="26">
        <f t="shared" si="10"/>
        <v>1.7035527082119792E-2</v>
      </c>
      <c r="J147" s="26"/>
    </row>
    <row r="148" spans="1:10" x14ac:dyDescent="0.3">
      <c r="A148" s="25">
        <v>42853</v>
      </c>
      <c r="B148" s="96">
        <v>146.03</v>
      </c>
      <c r="C148" s="97">
        <v>40.5</v>
      </c>
      <c r="D148" s="97">
        <v>39.08</v>
      </c>
      <c r="E148" s="97">
        <v>70.94</v>
      </c>
      <c r="F148" s="26">
        <f t="shared" si="11"/>
        <v>-3.6487199788862501E-2</v>
      </c>
      <c r="G148" s="26">
        <f t="shared" si="12"/>
        <v>2.3761375126390233E-2</v>
      </c>
      <c r="H148" s="26">
        <f t="shared" si="13"/>
        <v>9.8191214470283051E-3</v>
      </c>
      <c r="I148" s="26">
        <f t="shared" si="10"/>
        <v>1.560486757337156E-2</v>
      </c>
      <c r="J148" s="26"/>
    </row>
    <row r="149" spans="1:10" x14ac:dyDescent="0.3">
      <c r="A149" s="25">
        <v>42857</v>
      </c>
      <c r="B149" s="96">
        <v>145.6</v>
      </c>
      <c r="C149" s="97">
        <v>40.700000000000003</v>
      </c>
      <c r="D149" s="97">
        <v>38.700000000000003</v>
      </c>
      <c r="E149" s="97">
        <v>69.19</v>
      </c>
      <c r="F149" s="26">
        <f t="shared" si="11"/>
        <v>-2.9446004245703406E-3</v>
      </c>
      <c r="G149" s="26">
        <f t="shared" si="12"/>
        <v>4.9382716049383418E-3</v>
      </c>
      <c r="H149" s="26">
        <f t="shared" si="13"/>
        <v>-9.7236438075740915E-3</v>
      </c>
      <c r="I149" s="26">
        <f t="shared" si="10"/>
        <v>-2.4668734141528054E-2</v>
      </c>
      <c r="J149" s="26"/>
    </row>
    <row r="150" spans="1:10" x14ac:dyDescent="0.3">
      <c r="A150" s="25">
        <v>42858</v>
      </c>
      <c r="B150" s="96">
        <v>140.19999999999999</v>
      </c>
      <c r="C150" s="97">
        <v>42.39</v>
      </c>
      <c r="D150" s="97">
        <v>37.36</v>
      </c>
      <c r="E150" s="97">
        <v>67.86</v>
      </c>
      <c r="F150" s="26">
        <f t="shared" si="11"/>
        <v>-3.708791208791213E-2</v>
      </c>
      <c r="G150" s="26">
        <f t="shared" si="12"/>
        <v>4.1523341523341466E-2</v>
      </c>
      <c r="H150" s="26">
        <f t="shared" si="13"/>
        <v>-3.4625322997416108E-2</v>
      </c>
      <c r="I150" s="26">
        <f t="shared" si="10"/>
        <v>-1.9222430987136847E-2</v>
      </c>
      <c r="J150" s="26"/>
    </row>
    <row r="151" spans="1:10" x14ac:dyDescent="0.3">
      <c r="A151" s="25">
        <v>42859</v>
      </c>
      <c r="B151" s="96">
        <v>141.63</v>
      </c>
      <c r="C151" s="97">
        <v>42.89</v>
      </c>
      <c r="D151" s="97">
        <v>36</v>
      </c>
      <c r="E151" s="97">
        <v>65.95</v>
      </c>
      <c r="F151" s="26">
        <f t="shared" si="11"/>
        <v>1.0199714693295342E-2</v>
      </c>
      <c r="G151" s="26">
        <f t="shared" si="12"/>
        <v>1.1795234725171031E-2</v>
      </c>
      <c r="H151" s="26">
        <f t="shared" si="13"/>
        <v>-3.6402569593147735E-2</v>
      </c>
      <c r="I151" s="26">
        <f t="shared" si="10"/>
        <v>-2.814618331859706E-2</v>
      </c>
      <c r="J151" s="26"/>
    </row>
    <row r="152" spans="1:10" x14ac:dyDescent="0.3">
      <c r="A152" s="25">
        <v>42860</v>
      </c>
      <c r="B152" s="96">
        <v>138.66999999999999</v>
      </c>
      <c r="C152" s="97">
        <v>42.86</v>
      </c>
      <c r="D152" s="97">
        <v>35.549999999999997</v>
      </c>
      <c r="E152" s="97">
        <v>65.2</v>
      </c>
      <c r="F152" s="26">
        <f t="shared" si="11"/>
        <v>-2.089952693638359E-2</v>
      </c>
      <c r="G152" s="26">
        <f t="shared" si="12"/>
        <v>-6.9946374446260516E-4</v>
      </c>
      <c r="H152" s="26">
        <f t="shared" si="13"/>
        <v>-1.2500000000000079E-2</v>
      </c>
      <c r="I152" s="26">
        <f t="shared" si="10"/>
        <v>-1.1372251705837756E-2</v>
      </c>
      <c r="J152" s="26"/>
    </row>
    <row r="153" spans="1:10" x14ac:dyDescent="0.3">
      <c r="A153" s="25">
        <v>42865</v>
      </c>
      <c r="B153" s="96">
        <v>139.5</v>
      </c>
      <c r="C153" s="97">
        <v>42.9</v>
      </c>
      <c r="D153" s="97">
        <v>37.380000000000003</v>
      </c>
      <c r="E153" s="97">
        <v>62.67</v>
      </c>
      <c r="F153" s="26">
        <f t="shared" si="11"/>
        <v>5.9854330424750314E-3</v>
      </c>
      <c r="G153" s="26">
        <f t="shared" si="12"/>
        <v>9.332711152589628E-4</v>
      </c>
      <c r="H153" s="26">
        <f t="shared" si="13"/>
        <v>5.1476793248945302E-2</v>
      </c>
      <c r="I153" s="26">
        <f t="shared" si="10"/>
        <v>-3.8803680981595111E-2</v>
      </c>
      <c r="J153" s="26"/>
    </row>
    <row r="154" spans="1:10" x14ac:dyDescent="0.3">
      <c r="A154" s="25">
        <v>42866</v>
      </c>
      <c r="B154" s="96">
        <v>139.41</v>
      </c>
      <c r="C154" s="97">
        <v>43.57</v>
      </c>
      <c r="D154" s="97">
        <v>37.21</v>
      </c>
      <c r="E154" s="97">
        <v>59.85</v>
      </c>
      <c r="F154" s="26">
        <f t="shared" si="11"/>
        <v>-6.4516129032260515E-4</v>
      </c>
      <c r="G154" s="26">
        <f t="shared" si="12"/>
        <v>1.5617715617715657E-2</v>
      </c>
      <c r="H154" s="26">
        <f t="shared" si="13"/>
        <v>-4.5478865703585261E-3</v>
      </c>
      <c r="I154" s="26">
        <f t="shared" si="10"/>
        <v>-4.4997606510292006E-2</v>
      </c>
      <c r="J154" s="26"/>
    </row>
    <row r="155" spans="1:10" x14ac:dyDescent="0.3">
      <c r="A155" s="25">
        <v>42867</v>
      </c>
      <c r="B155" s="96">
        <v>144.35</v>
      </c>
      <c r="C155" s="97">
        <v>42.99</v>
      </c>
      <c r="D155" s="97">
        <v>37.22</v>
      </c>
      <c r="E155" s="97">
        <v>60</v>
      </c>
      <c r="F155" s="26">
        <f t="shared" si="11"/>
        <v>3.5435047701025735E-2</v>
      </c>
      <c r="G155" s="26">
        <f t="shared" si="12"/>
        <v>-1.331191186596278E-2</v>
      </c>
      <c r="H155" s="26">
        <f t="shared" si="13"/>
        <v>2.6874496103192717E-4</v>
      </c>
      <c r="I155" s="26">
        <f t="shared" si="10"/>
        <v>2.506265664160377E-3</v>
      </c>
      <c r="J155" s="26"/>
    </row>
    <row r="156" spans="1:10" x14ac:dyDescent="0.3">
      <c r="A156" s="25">
        <v>42870</v>
      </c>
      <c r="B156" s="96">
        <v>143.69999999999999</v>
      </c>
      <c r="C156" s="97">
        <v>44.99</v>
      </c>
      <c r="D156" s="97">
        <v>37.47</v>
      </c>
      <c r="E156" s="97">
        <v>67.5</v>
      </c>
      <c r="F156" s="26">
        <f t="shared" si="11"/>
        <v>-4.5029442327676186E-3</v>
      </c>
      <c r="G156" s="26">
        <f t="shared" si="12"/>
        <v>4.6522447080716442E-2</v>
      </c>
      <c r="H156" s="26">
        <f t="shared" si="13"/>
        <v>6.7168189145620635E-3</v>
      </c>
      <c r="I156" s="26">
        <f t="shared" si="10"/>
        <v>0.125</v>
      </c>
      <c r="J156" s="26"/>
    </row>
    <row r="157" spans="1:10" x14ac:dyDescent="0.3">
      <c r="A157" s="25">
        <v>42871</v>
      </c>
      <c r="B157" s="96">
        <v>147.97</v>
      </c>
      <c r="C157" s="97">
        <v>48</v>
      </c>
      <c r="D157" s="97">
        <v>38.32</v>
      </c>
      <c r="E157" s="97">
        <v>65.36</v>
      </c>
      <c r="F157" s="26">
        <f t="shared" si="11"/>
        <v>2.9714683368128117E-2</v>
      </c>
      <c r="G157" s="26">
        <f t="shared" si="12"/>
        <v>6.6903756390308905E-2</v>
      </c>
      <c r="H157" s="26">
        <f t="shared" si="13"/>
        <v>2.2684814518281329E-2</v>
      </c>
      <c r="I157" s="26">
        <f t="shared" si="10"/>
        <v>-3.1703703703703713E-2</v>
      </c>
      <c r="J157" s="26"/>
    </row>
    <row r="158" spans="1:10" x14ac:dyDescent="0.3">
      <c r="A158" s="25">
        <v>42872</v>
      </c>
      <c r="B158" s="96">
        <v>148.41999999999999</v>
      </c>
      <c r="C158" s="97">
        <v>49.88</v>
      </c>
      <c r="D158" s="97">
        <v>40</v>
      </c>
      <c r="E158" s="97">
        <v>66.44</v>
      </c>
      <c r="F158" s="26">
        <f t="shared" si="11"/>
        <v>3.0411569912819399E-3</v>
      </c>
      <c r="G158" s="26">
        <f t="shared" si="12"/>
        <v>3.9166666666666718E-2</v>
      </c>
      <c r="H158" s="26">
        <f t="shared" si="13"/>
        <v>4.3841336116910219E-2</v>
      </c>
      <c r="I158" s="26">
        <f t="shared" si="10"/>
        <v>1.6523867809057503E-2</v>
      </c>
      <c r="J158" s="26"/>
    </row>
    <row r="159" spans="1:10" x14ac:dyDescent="0.3">
      <c r="A159" s="25">
        <v>42873</v>
      </c>
      <c r="B159" s="96">
        <v>146.4</v>
      </c>
      <c r="C159" s="97">
        <v>53.3</v>
      </c>
      <c r="D159" s="97">
        <v>40.08</v>
      </c>
      <c r="E159" s="97">
        <v>65.44</v>
      </c>
      <c r="F159" s="26">
        <f t="shared" si="11"/>
        <v>-1.361002560301834E-2</v>
      </c>
      <c r="G159" s="26">
        <f t="shared" si="12"/>
        <v>6.8564554931836302E-2</v>
      </c>
      <c r="H159" s="26">
        <f t="shared" si="13"/>
        <v>1.9999999999999575E-3</v>
      </c>
      <c r="I159" s="26">
        <f t="shared" si="10"/>
        <v>-1.5051173991571343E-2</v>
      </c>
      <c r="J159" s="26"/>
    </row>
    <row r="160" spans="1:10" x14ac:dyDescent="0.3">
      <c r="A160" s="25">
        <v>42874</v>
      </c>
      <c r="B160" s="96">
        <v>142.28</v>
      </c>
      <c r="C160" s="97">
        <v>53.8</v>
      </c>
      <c r="D160" s="97">
        <v>38.4</v>
      </c>
      <c r="E160" s="97">
        <v>67</v>
      </c>
      <c r="F160" s="26">
        <f t="shared" si="11"/>
        <v>-2.8142076502732271E-2</v>
      </c>
      <c r="G160" s="26">
        <f t="shared" si="12"/>
        <v>9.3808630393996256E-3</v>
      </c>
      <c r="H160" s="26">
        <f t="shared" si="13"/>
        <v>-4.1916167664670656E-2</v>
      </c>
      <c r="I160" s="26">
        <f t="shared" si="10"/>
        <v>2.3838630806846003E-2</v>
      </c>
      <c r="J160" s="26"/>
    </row>
    <row r="161" spans="1:10" x14ac:dyDescent="0.3">
      <c r="A161" s="25">
        <v>42877</v>
      </c>
      <c r="B161" s="96">
        <v>137.68</v>
      </c>
      <c r="C161" s="97">
        <v>55.9</v>
      </c>
      <c r="D161" s="97">
        <v>37.1</v>
      </c>
      <c r="E161" s="97">
        <v>66.63</v>
      </c>
      <c r="F161" s="26">
        <f t="shared" si="11"/>
        <v>-3.2330615687376961E-2</v>
      </c>
      <c r="G161" s="26">
        <f t="shared" si="12"/>
        <v>3.903345724907066E-2</v>
      </c>
      <c r="H161" s="26">
        <f t="shared" si="13"/>
        <v>-3.3854166666666595E-2</v>
      </c>
      <c r="I161" s="26">
        <f t="shared" si="10"/>
        <v>-5.5223880597015601E-3</v>
      </c>
      <c r="J161" s="26"/>
    </row>
    <row r="162" spans="1:10" x14ac:dyDescent="0.3">
      <c r="A162" s="25">
        <v>42878</v>
      </c>
      <c r="B162" s="96">
        <v>133.99</v>
      </c>
      <c r="C162" s="97">
        <v>58.7</v>
      </c>
      <c r="D162" s="97">
        <v>38.97</v>
      </c>
      <c r="E162" s="97">
        <v>66.87</v>
      </c>
      <c r="F162" s="26">
        <f t="shared" si="11"/>
        <v>-2.6801278326554313E-2</v>
      </c>
      <c r="G162" s="26">
        <f t="shared" si="12"/>
        <v>5.0089445438282726E-2</v>
      </c>
      <c r="H162" s="26">
        <f t="shared" si="13"/>
        <v>5.0404312668463541E-2</v>
      </c>
      <c r="I162" s="26">
        <f t="shared" si="10"/>
        <v>3.6019810895994162E-3</v>
      </c>
      <c r="J162" s="26"/>
    </row>
    <row r="163" spans="1:10" x14ac:dyDescent="0.3">
      <c r="A163" s="25">
        <v>42879</v>
      </c>
      <c r="B163" s="96">
        <v>136.81</v>
      </c>
      <c r="C163" s="97">
        <v>55.3</v>
      </c>
      <c r="D163" s="97">
        <v>41.05</v>
      </c>
      <c r="E163" s="97">
        <v>66.489999999999995</v>
      </c>
      <c r="F163" s="26">
        <f t="shared" si="11"/>
        <v>2.104634674229415E-2</v>
      </c>
      <c r="G163" s="26">
        <f t="shared" si="12"/>
        <v>-5.7921635434412359E-2</v>
      </c>
      <c r="H163" s="26">
        <f t="shared" si="13"/>
        <v>5.3374390556838548E-2</v>
      </c>
      <c r="I163" s="26">
        <f t="shared" si="10"/>
        <v>-5.6826678630179399E-3</v>
      </c>
      <c r="J163" s="26"/>
    </row>
    <row r="164" spans="1:10" x14ac:dyDescent="0.3">
      <c r="A164" s="25">
        <v>42880</v>
      </c>
      <c r="B164" s="96">
        <v>134.75</v>
      </c>
      <c r="C164" s="97">
        <v>52.42</v>
      </c>
      <c r="D164" s="97">
        <v>40.25</v>
      </c>
      <c r="E164" s="97">
        <v>64.59</v>
      </c>
      <c r="F164" s="26">
        <f t="shared" si="11"/>
        <v>-1.5057378846575559E-2</v>
      </c>
      <c r="G164" s="26">
        <f t="shared" si="12"/>
        <v>-5.2079566003616559E-2</v>
      </c>
      <c r="H164" s="26">
        <f t="shared" si="13"/>
        <v>-1.9488428745432333E-2</v>
      </c>
      <c r="I164" s="26">
        <f t="shared" si="10"/>
        <v>-2.8575725673033413E-2</v>
      </c>
      <c r="J164" s="26"/>
    </row>
    <row r="165" spans="1:10" x14ac:dyDescent="0.3">
      <c r="A165" s="25">
        <v>42881</v>
      </c>
      <c r="B165" s="96">
        <v>133.72999999999999</v>
      </c>
      <c r="C165" s="97">
        <v>56.1</v>
      </c>
      <c r="D165" s="97">
        <v>39.85</v>
      </c>
      <c r="E165" s="97">
        <v>64.5</v>
      </c>
      <c r="F165" s="26">
        <f t="shared" si="11"/>
        <v>-7.5695732838590738E-3</v>
      </c>
      <c r="G165" s="26">
        <f t="shared" si="12"/>
        <v>7.0202212895841276E-2</v>
      </c>
      <c r="H165" s="26">
        <f t="shared" si="13"/>
        <v>-9.9378881987577279E-3</v>
      </c>
      <c r="I165" s="26">
        <f t="shared" si="10"/>
        <v>-1.3934045517882553E-3</v>
      </c>
      <c r="J165" s="26"/>
    </row>
    <row r="166" spans="1:10" x14ac:dyDescent="0.3">
      <c r="A166" s="25">
        <v>42884</v>
      </c>
      <c r="B166" s="96">
        <v>144.5</v>
      </c>
      <c r="C166" s="97">
        <v>54.39</v>
      </c>
      <c r="D166" s="97">
        <v>39.869999999999997</v>
      </c>
      <c r="E166" s="97">
        <v>62.6</v>
      </c>
      <c r="F166" s="26">
        <f t="shared" si="11"/>
        <v>8.0535407163688108E-2</v>
      </c>
      <c r="G166" s="26">
        <f t="shared" si="12"/>
        <v>-3.0481283422459909E-2</v>
      </c>
      <c r="H166" s="26">
        <f t="shared" si="13"/>
        <v>5.0188205771633675E-4</v>
      </c>
      <c r="I166" s="26">
        <f t="shared" si="10"/>
        <v>-2.945736434108525E-2</v>
      </c>
      <c r="J166" s="26"/>
    </row>
    <row r="167" spans="1:10" x14ac:dyDescent="0.3">
      <c r="A167" s="25">
        <v>42885</v>
      </c>
      <c r="B167" s="96">
        <v>140.18</v>
      </c>
      <c r="C167" s="97">
        <v>52.5</v>
      </c>
      <c r="D167" s="97">
        <v>39.200000000000003</v>
      </c>
      <c r="E167" s="97">
        <v>60.26</v>
      </c>
      <c r="F167" s="26">
        <f t="shared" si="11"/>
        <v>-2.989619377162625E-2</v>
      </c>
      <c r="G167" s="26">
        <f t="shared" si="12"/>
        <v>-3.4749034749034756E-2</v>
      </c>
      <c r="H167" s="26">
        <f t="shared" si="13"/>
        <v>-1.680461499874579E-2</v>
      </c>
      <c r="I167" s="26">
        <f t="shared" si="10"/>
        <v>-3.7380191693290786E-2</v>
      </c>
      <c r="J167" s="26"/>
    </row>
    <row r="168" spans="1:10" x14ac:dyDescent="0.3">
      <c r="A168" s="25">
        <v>42886</v>
      </c>
      <c r="B168" s="96">
        <v>134.08000000000001</v>
      </c>
      <c r="C168" s="97">
        <v>52.99</v>
      </c>
      <c r="D168" s="97">
        <v>38.340000000000003</v>
      </c>
      <c r="E168" s="97">
        <v>60.3</v>
      </c>
      <c r="F168" s="26">
        <f t="shared" si="11"/>
        <v>-4.3515480097018076E-2</v>
      </c>
      <c r="G168" s="26">
        <f t="shared" si="12"/>
        <v>9.3333333333333705E-3</v>
      </c>
      <c r="H168" s="26">
        <f t="shared" si="13"/>
        <v>-2.1938775510204067E-2</v>
      </c>
      <c r="I168" s="26">
        <f t="shared" si="10"/>
        <v>6.6379024228342427E-4</v>
      </c>
      <c r="J168" s="26"/>
    </row>
    <row r="169" spans="1:10" x14ac:dyDescent="0.3">
      <c r="A169" s="25">
        <v>42887</v>
      </c>
      <c r="B169" s="96">
        <v>130.5</v>
      </c>
      <c r="C169" s="97">
        <v>54.8</v>
      </c>
      <c r="D169" s="97">
        <v>38.19</v>
      </c>
      <c r="E169" s="97">
        <v>61.64</v>
      </c>
      <c r="F169" s="26">
        <f t="shared" si="11"/>
        <v>-2.6700477326969063E-2</v>
      </c>
      <c r="G169" s="26">
        <f t="shared" si="12"/>
        <v>3.4157388186450179E-2</v>
      </c>
      <c r="H169" s="26">
        <f t="shared" si="13"/>
        <v>-3.9123630672927923E-3</v>
      </c>
      <c r="I169" s="26">
        <f t="shared" si="10"/>
        <v>2.2222222222222279E-2</v>
      </c>
      <c r="J169" s="26"/>
    </row>
    <row r="170" spans="1:10" x14ac:dyDescent="0.3">
      <c r="A170" s="25">
        <v>42888</v>
      </c>
      <c r="B170" s="96">
        <v>126.7</v>
      </c>
      <c r="C170" s="97">
        <v>52.3</v>
      </c>
      <c r="D170" s="97">
        <v>37.99</v>
      </c>
      <c r="E170" s="97">
        <v>60.5</v>
      </c>
      <c r="F170" s="26">
        <f t="shared" si="11"/>
        <v>-2.9118773946360133E-2</v>
      </c>
      <c r="G170" s="26">
        <f t="shared" si="12"/>
        <v>-4.5620437956204379E-2</v>
      </c>
      <c r="H170" s="26">
        <f t="shared" si="13"/>
        <v>-5.2369730295887861E-3</v>
      </c>
      <c r="I170" s="26">
        <f t="shared" si="10"/>
        <v>-1.8494484101232975E-2</v>
      </c>
      <c r="J170" s="26"/>
    </row>
    <row r="171" spans="1:10" x14ac:dyDescent="0.3">
      <c r="A171" s="25">
        <v>42891</v>
      </c>
      <c r="B171" s="96">
        <v>120.11</v>
      </c>
      <c r="C171" s="97">
        <v>52.51</v>
      </c>
      <c r="D171" s="97">
        <v>32.99</v>
      </c>
      <c r="E171" s="97">
        <v>58</v>
      </c>
      <c r="F171" s="26">
        <f t="shared" si="11"/>
        <v>-5.2012628255722206E-2</v>
      </c>
      <c r="G171" s="26">
        <f t="shared" si="12"/>
        <v>4.0152963671128269E-3</v>
      </c>
      <c r="H171" s="26">
        <f t="shared" si="13"/>
        <v>-0.13161358252171623</v>
      </c>
      <c r="I171" s="26">
        <f t="shared" si="10"/>
        <v>-4.1322314049586778E-2</v>
      </c>
      <c r="J171" s="26"/>
    </row>
    <row r="172" spans="1:10" x14ac:dyDescent="0.3">
      <c r="A172" s="25">
        <v>42892</v>
      </c>
      <c r="B172" s="96">
        <v>122.82</v>
      </c>
      <c r="C172" s="97">
        <v>52.7</v>
      </c>
      <c r="D172" s="97">
        <v>33.96</v>
      </c>
      <c r="E172" s="97">
        <v>59.01</v>
      </c>
      <c r="F172" s="26">
        <f t="shared" si="11"/>
        <v>2.2562650903338553E-2</v>
      </c>
      <c r="G172" s="26">
        <f t="shared" si="12"/>
        <v>3.6183584079223928E-3</v>
      </c>
      <c r="H172" s="26">
        <f t="shared" si="13"/>
        <v>2.9402849348287324E-2</v>
      </c>
      <c r="I172" s="26">
        <f t="shared" si="10"/>
        <v>1.741379310344824E-2</v>
      </c>
      <c r="J172" s="26"/>
    </row>
    <row r="173" spans="1:10" x14ac:dyDescent="0.3">
      <c r="A173" s="25">
        <v>42893</v>
      </c>
      <c r="B173" s="96">
        <v>128.69999999999999</v>
      </c>
      <c r="C173" s="97">
        <v>53</v>
      </c>
      <c r="D173" s="97">
        <v>34.51</v>
      </c>
      <c r="E173" s="97">
        <v>64</v>
      </c>
      <c r="F173" s="26">
        <f t="shared" si="11"/>
        <v>4.7874938935026833E-2</v>
      </c>
      <c r="G173" s="26">
        <f t="shared" si="12"/>
        <v>5.6925996204933048E-3</v>
      </c>
      <c r="H173" s="26">
        <f t="shared" si="13"/>
        <v>1.6195524146054099E-2</v>
      </c>
      <c r="I173" s="26">
        <f t="shared" si="10"/>
        <v>8.4561938654465388E-2</v>
      </c>
      <c r="J173" s="26"/>
    </row>
    <row r="174" spans="1:10" x14ac:dyDescent="0.3">
      <c r="A174" s="25">
        <v>42894</v>
      </c>
      <c r="B174" s="96">
        <v>132.88999999999999</v>
      </c>
      <c r="C174" s="97">
        <v>51.7</v>
      </c>
      <c r="D174" s="97">
        <v>34.35</v>
      </c>
      <c r="E174" s="97">
        <v>62.28</v>
      </c>
      <c r="F174" s="26">
        <f t="shared" si="11"/>
        <v>3.2556332556332543E-2</v>
      </c>
      <c r="G174" s="26">
        <f t="shared" si="12"/>
        <v>-2.4528301886792399E-2</v>
      </c>
      <c r="H174" s="26">
        <f t="shared" si="13"/>
        <v>-4.6363372935380063E-3</v>
      </c>
      <c r="I174" s="26">
        <f t="shared" si="10"/>
        <v>-2.6874999999999982E-2</v>
      </c>
      <c r="J174" s="26"/>
    </row>
    <row r="175" spans="1:10" x14ac:dyDescent="0.3">
      <c r="A175" s="25">
        <v>42895</v>
      </c>
      <c r="B175" s="96">
        <v>125.49</v>
      </c>
      <c r="C175" s="97">
        <v>50.22</v>
      </c>
      <c r="D175" s="97">
        <v>32.799999999999997</v>
      </c>
      <c r="E175" s="97">
        <v>62.7</v>
      </c>
      <c r="F175" s="26">
        <f t="shared" si="11"/>
        <v>-5.5685153134171057E-2</v>
      </c>
      <c r="G175" s="26">
        <f t="shared" si="12"/>
        <v>-2.8626692456479766E-2</v>
      </c>
      <c r="H175" s="26">
        <f t="shared" si="13"/>
        <v>-4.5123726346433891E-2</v>
      </c>
      <c r="I175" s="26">
        <f t="shared" si="10"/>
        <v>6.7437379576108175E-3</v>
      </c>
      <c r="J175" s="26"/>
    </row>
    <row r="176" spans="1:10" x14ac:dyDescent="0.3">
      <c r="A176" s="25">
        <v>42899</v>
      </c>
      <c r="B176" s="96">
        <v>120</v>
      </c>
      <c r="C176" s="97">
        <v>50.1</v>
      </c>
      <c r="D176" s="97">
        <v>31.62</v>
      </c>
      <c r="E176" s="97">
        <v>65</v>
      </c>
      <c r="F176" s="26">
        <f t="shared" si="11"/>
        <v>-4.3748505857040362E-2</v>
      </c>
      <c r="G176" s="26">
        <f t="shared" si="12"/>
        <v>-2.3894862604539515E-3</v>
      </c>
      <c r="H176" s="26">
        <f t="shared" si="13"/>
        <v>-3.5975609756097447E-2</v>
      </c>
      <c r="I176" s="26">
        <f t="shared" si="10"/>
        <v>3.6682615629984004E-2</v>
      </c>
      <c r="J176" s="26"/>
    </row>
    <row r="177" spans="1:10" x14ac:dyDescent="0.3">
      <c r="A177" s="25">
        <v>42900</v>
      </c>
      <c r="B177" s="96">
        <v>123.4</v>
      </c>
      <c r="C177" s="97">
        <v>52.3</v>
      </c>
      <c r="D177" s="97">
        <v>30.21</v>
      </c>
      <c r="E177" s="97">
        <v>63.13</v>
      </c>
      <c r="F177" s="26">
        <f t="shared" si="11"/>
        <v>2.833333333333338E-2</v>
      </c>
      <c r="G177" s="26">
        <f t="shared" si="12"/>
        <v>4.3912175648702506E-2</v>
      </c>
      <c r="H177" s="26">
        <f t="shared" si="13"/>
        <v>-4.4592030360531311E-2</v>
      </c>
      <c r="I177" s="26">
        <f t="shared" si="10"/>
        <v>-2.8769230769230731E-2</v>
      </c>
      <c r="J177" s="26"/>
    </row>
    <row r="178" spans="1:10" x14ac:dyDescent="0.3">
      <c r="A178" s="25">
        <v>42901</v>
      </c>
      <c r="B178" s="96">
        <v>117.25</v>
      </c>
      <c r="C178" s="97">
        <v>53.47</v>
      </c>
      <c r="D178" s="97">
        <v>29.98</v>
      </c>
      <c r="E178" s="97">
        <v>62.04</v>
      </c>
      <c r="F178" s="26">
        <f t="shared" si="11"/>
        <v>-4.9837925445705068E-2</v>
      </c>
      <c r="G178" s="26">
        <f t="shared" si="12"/>
        <v>2.2370936902485695E-2</v>
      </c>
      <c r="H178" s="26">
        <f t="shared" si="13"/>
        <v>-7.6133730552797223E-3</v>
      </c>
      <c r="I178" s="26">
        <f t="shared" si="10"/>
        <v>-1.7265959131949997E-2</v>
      </c>
      <c r="J178" s="26"/>
    </row>
    <row r="179" spans="1:10" x14ac:dyDescent="0.3">
      <c r="A179" s="25">
        <v>42902</v>
      </c>
      <c r="B179" s="96">
        <v>109.8</v>
      </c>
      <c r="C179" s="97">
        <v>53.46</v>
      </c>
      <c r="D179" s="97">
        <v>27.58</v>
      </c>
      <c r="E179" s="97">
        <v>61.38</v>
      </c>
      <c r="F179" s="26">
        <f t="shared" si="11"/>
        <v>-6.3539445628997895E-2</v>
      </c>
      <c r="G179" s="26">
        <f t="shared" si="12"/>
        <v>-1.8702075930424557E-4</v>
      </c>
      <c r="H179" s="26">
        <f t="shared" si="13"/>
        <v>-8.0053368912608475E-2</v>
      </c>
      <c r="I179" s="26">
        <f t="shared" si="10"/>
        <v>-1.0638297872340371E-2</v>
      </c>
      <c r="J179" s="26"/>
    </row>
    <row r="180" spans="1:10" x14ac:dyDescent="0.3">
      <c r="A180" s="25">
        <v>42905</v>
      </c>
      <c r="B180" s="96">
        <v>109.6</v>
      </c>
      <c r="C180" s="97">
        <v>54.35</v>
      </c>
      <c r="D180" s="97">
        <v>28.36</v>
      </c>
      <c r="E180" s="97">
        <v>62.33</v>
      </c>
      <c r="F180" s="26">
        <f t="shared" si="11"/>
        <v>-1.8214936247723393E-3</v>
      </c>
      <c r="G180" s="26">
        <f t="shared" si="12"/>
        <v>1.6647961092405548E-2</v>
      </c>
      <c r="H180" s="26">
        <f t="shared" si="13"/>
        <v>2.8281363306744061E-2</v>
      </c>
      <c r="I180" s="26">
        <f t="shared" si="10"/>
        <v>1.5477354187031537E-2</v>
      </c>
      <c r="J180" s="26"/>
    </row>
    <row r="181" spans="1:10" x14ac:dyDescent="0.3">
      <c r="A181" s="25">
        <v>42906</v>
      </c>
      <c r="B181" s="96">
        <v>109.1</v>
      </c>
      <c r="C181" s="97">
        <v>56.7</v>
      </c>
      <c r="D181" s="97">
        <v>36.26</v>
      </c>
      <c r="E181" s="97">
        <v>63.73</v>
      </c>
      <c r="F181" s="26">
        <f t="shared" si="11"/>
        <v>-4.5620437956204385E-3</v>
      </c>
      <c r="G181" s="26">
        <f t="shared" si="12"/>
        <v>4.3238270469181259E-2</v>
      </c>
      <c r="H181" s="26">
        <f t="shared" si="13"/>
        <v>0.27856135401974608</v>
      </c>
      <c r="I181" s="26">
        <f t="shared" si="10"/>
        <v>2.246109417615913E-2</v>
      </c>
      <c r="J181" s="26"/>
    </row>
    <row r="182" spans="1:10" x14ac:dyDescent="0.3">
      <c r="A182" s="25">
        <v>42907</v>
      </c>
      <c r="B182" s="96">
        <v>113.57</v>
      </c>
      <c r="C182" s="97">
        <v>58.05</v>
      </c>
      <c r="D182" s="97">
        <v>43.7</v>
      </c>
      <c r="E182" s="97">
        <v>67.510000000000005</v>
      </c>
      <c r="F182" s="26">
        <f t="shared" si="11"/>
        <v>4.0971585701191561E-2</v>
      </c>
      <c r="G182" s="26">
        <f t="shared" si="12"/>
        <v>2.3809523809523708E-2</v>
      </c>
      <c r="H182" s="26">
        <f t="shared" si="13"/>
        <v>0.20518477661334819</v>
      </c>
      <c r="I182" s="26">
        <f t="shared" si="10"/>
        <v>5.9312725560960435E-2</v>
      </c>
      <c r="J182" s="26"/>
    </row>
    <row r="183" spans="1:10" x14ac:dyDescent="0.3">
      <c r="A183" s="25">
        <v>42908</v>
      </c>
      <c r="B183" s="96">
        <v>121.85</v>
      </c>
      <c r="C183" s="97">
        <v>57.9</v>
      </c>
      <c r="D183" s="97">
        <v>42.42</v>
      </c>
      <c r="E183" s="97">
        <v>70.61</v>
      </c>
      <c r="F183" s="26">
        <f t="shared" si="11"/>
        <v>7.2906577441225695E-2</v>
      </c>
      <c r="G183" s="26">
        <f t="shared" si="12"/>
        <v>-2.5839793281653505E-3</v>
      </c>
      <c r="H183" s="26">
        <f t="shared" si="13"/>
        <v>-2.9290617848970277E-2</v>
      </c>
      <c r="I183" s="26">
        <f t="shared" si="10"/>
        <v>4.591912309287504E-2</v>
      </c>
      <c r="J183" s="26"/>
    </row>
    <row r="184" spans="1:10" x14ac:dyDescent="0.3">
      <c r="A184" s="25">
        <v>42909</v>
      </c>
      <c r="B184" s="96">
        <v>129.53</v>
      </c>
      <c r="C184" s="97">
        <v>57.03</v>
      </c>
      <c r="D184" s="97">
        <v>41.5</v>
      </c>
      <c r="E184" s="97">
        <v>71.25</v>
      </c>
      <c r="F184" s="26">
        <f t="shared" si="11"/>
        <v>6.3028313500205227E-2</v>
      </c>
      <c r="G184" s="26">
        <f t="shared" si="12"/>
        <v>-1.5025906735751252E-2</v>
      </c>
      <c r="H184" s="26">
        <f t="shared" si="13"/>
        <v>-2.1687883074021728E-2</v>
      </c>
      <c r="I184" s="26">
        <f t="shared" si="10"/>
        <v>9.0638719728083923E-3</v>
      </c>
      <c r="J184" s="26"/>
    </row>
    <row r="185" spans="1:10" x14ac:dyDescent="0.3">
      <c r="A185" s="25">
        <v>42912</v>
      </c>
      <c r="B185" s="96">
        <v>128.84</v>
      </c>
      <c r="C185" s="97">
        <v>55.11</v>
      </c>
      <c r="D185" s="97">
        <v>42.98</v>
      </c>
      <c r="E185" s="97">
        <v>71.47</v>
      </c>
      <c r="F185" s="26">
        <f t="shared" si="11"/>
        <v>-5.3269512854164881E-3</v>
      </c>
      <c r="G185" s="26">
        <f t="shared" si="12"/>
        <v>-3.3666491320357733E-2</v>
      </c>
      <c r="H185" s="26">
        <f t="shared" si="13"/>
        <v>3.5662650602409564E-2</v>
      </c>
      <c r="I185" s="26">
        <f t="shared" si="10"/>
        <v>3.087719298245598E-3</v>
      </c>
      <c r="J185" s="26"/>
    </row>
    <row r="186" spans="1:10" x14ac:dyDescent="0.3">
      <c r="A186" s="25">
        <v>42913</v>
      </c>
      <c r="B186" s="96">
        <v>128.44999999999999</v>
      </c>
      <c r="C186" s="97">
        <v>57.01</v>
      </c>
      <c r="D186" s="97">
        <v>41.76</v>
      </c>
      <c r="E186" s="97">
        <v>71.33</v>
      </c>
      <c r="F186" s="26">
        <f t="shared" si="11"/>
        <v>-3.0270102452655601E-3</v>
      </c>
      <c r="G186" s="26">
        <f t="shared" si="12"/>
        <v>3.4476501542369781E-2</v>
      </c>
      <c r="H186" s="26">
        <f t="shared" si="13"/>
        <v>-2.8385295486272659E-2</v>
      </c>
      <c r="I186" s="26">
        <f t="shared" si="10"/>
        <v>-1.95886385896181E-3</v>
      </c>
      <c r="J186" s="26"/>
    </row>
    <row r="187" spans="1:10" x14ac:dyDescent="0.3">
      <c r="A187" s="25">
        <v>42914</v>
      </c>
      <c r="B187" s="96">
        <v>128.24</v>
      </c>
      <c r="C187" s="97">
        <v>55.96</v>
      </c>
      <c r="D187" s="97">
        <v>42.9</v>
      </c>
      <c r="E187" s="97">
        <v>70.48</v>
      </c>
      <c r="F187" s="26">
        <f t="shared" si="11"/>
        <v>-1.6348773841960262E-3</v>
      </c>
      <c r="G187" s="26">
        <f t="shared" si="12"/>
        <v>-1.8417821434835946E-2</v>
      </c>
      <c r="H187" s="26">
        <f t="shared" si="13"/>
        <v>2.7298850574712659E-2</v>
      </c>
      <c r="I187" s="26">
        <f t="shared" si="10"/>
        <v>-1.1916444693677196E-2</v>
      </c>
      <c r="J187" s="26"/>
    </row>
    <row r="188" spans="1:10" x14ac:dyDescent="0.3">
      <c r="A188" s="25">
        <v>42915</v>
      </c>
      <c r="B188" s="96">
        <v>130.79</v>
      </c>
      <c r="C188" s="97">
        <v>53.91</v>
      </c>
      <c r="D188" s="97">
        <v>59.5</v>
      </c>
      <c r="E188" s="97">
        <v>69.599999999999994</v>
      </c>
      <c r="F188" s="26">
        <f t="shared" si="11"/>
        <v>1.9884591391141473E-2</v>
      </c>
      <c r="G188" s="26">
        <f t="shared" si="12"/>
        <v>-3.663330950679064E-2</v>
      </c>
      <c r="H188" s="26">
        <f t="shared" si="13"/>
        <v>0.386946386946387</v>
      </c>
      <c r="I188" s="26">
        <f t="shared" si="10"/>
        <v>-1.2485811577752691E-2</v>
      </c>
      <c r="J188" s="26"/>
    </row>
    <row r="189" spans="1:10" x14ac:dyDescent="0.3">
      <c r="A189" s="25">
        <v>42916</v>
      </c>
      <c r="B189" s="96">
        <v>133.1</v>
      </c>
      <c r="C189" s="97">
        <v>54</v>
      </c>
      <c r="D189" s="97">
        <v>55.53</v>
      </c>
      <c r="E189" s="97">
        <v>68.44</v>
      </c>
      <c r="F189" s="26">
        <f t="shared" si="11"/>
        <v>1.7661900756938621E-2</v>
      </c>
      <c r="G189" s="26">
        <f t="shared" si="12"/>
        <v>1.6694490818030684E-3</v>
      </c>
      <c r="H189" s="26">
        <f t="shared" si="13"/>
        <v>-6.672268907563024E-2</v>
      </c>
      <c r="I189" s="26">
        <f t="shared" si="10"/>
        <v>-1.6666666666666618E-2</v>
      </c>
      <c r="J189" s="26"/>
    </row>
    <row r="190" spans="1:10" x14ac:dyDescent="0.3">
      <c r="A190" s="25">
        <v>42919</v>
      </c>
      <c r="B190" s="96">
        <v>131.9</v>
      </c>
      <c r="C190" s="97">
        <v>48.82</v>
      </c>
      <c r="D190" s="97">
        <v>54</v>
      </c>
      <c r="E190" s="97">
        <v>65.989999999999995</v>
      </c>
      <c r="F190" s="26">
        <f t="shared" si="11"/>
        <v>-9.0157776108188478E-3</v>
      </c>
      <c r="G190" s="26">
        <f t="shared" si="12"/>
        <v>-9.5925925925925914E-2</v>
      </c>
      <c r="H190" s="26">
        <f t="shared" si="13"/>
        <v>-2.7552674230145888E-2</v>
      </c>
      <c r="I190" s="26">
        <f t="shared" si="10"/>
        <v>-3.5797779076563459E-2</v>
      </c>
      <c r="J190" s="26"/>
    </row>
    <row r="191" spans="1:10" x14ac:dyDescent="0.3">
      <c r="A191" s="25">
        <v>42920</v>
      </c>
      <c r="B191" s="96">
        <v>141.97</v>
      </c>
      <c r="C191" s="97">
        <v>49.47</v>
      </c>
      <c r="D191" s="97">
        <v>61.88</v>
      </c>
      <c r="E191" s="97">
        <v>62.51</v>
      </c>
      <c r="F191" s="26">
        <f t="shared" si="11"/>
        <v>7.6345716451857407E-2</v>
      </c>
      <c r="G191" s="26">
        <f t="shared" si="12"/>
        <v>1.331421548545675E-2</v>
      </c>
      <c r="H191" s="26">
        <f t="shared" si="13"/>
        <v>0.14592592592592599</v>
      </c>
      <c r="I191" s="26">
        <f t="shared" si="10"/>
        <v>-5.2735262918623987E-2</v>
      </c>
      <c r="J191" s="26"/>
    </row>
    <row r="192" spans="1:10" x14ac:dyDescent="0.3">
      <c r="A192" s="25">
        <v>42921</v>
      </c>
      <c r="B192" s="96">
        <v>142.35</v>
      </c>
      <c r="C192" s="97">
        <v>51.24</v>
      </c>
      <c r="D192" s="97">
        <v>62.52</v>
      </c>
      <c r="E192" s="97">
        <v>63.97</v>
      </c>
      <c r="F192" s="26">
        <f t="shared" si="11"/>
        <v>2.6766218215115551E-3</v>
      </c>
      <c r="G192" s="26">
        <f t="shared" si="12"/>
        <v>3.5779260157671383E-2</v>
      </c>
      <c r="H192" s="26">
        <f t="shared" si="13"/>
        <v>1.0342598577892704E-2</v>
      </c>
      <c r="I192" s="26">
        <f t="shared" ref="I192:I195" si="14">(E192-E191)/E191</f>
        <v>2.3356262997920346E-2</v>
      </c>
      <c r="J192" s="26"/>
    </row>
    <row r="193" spans="1:10" x14ac:dyDescent="0.3">
      <c r="A193" s="25">
        <v>42922</v>
      </c>
      <c r="B193" s="96">
        <v>147.71</v>
      </c>
      <c r="C193" s="97">
        <v>54.97</v>
      </c>
      <c r="D193" s="97">
        <v>63.47</v>
      </c>
      <c r="E193" s="97">
        <v>63.17</v>
      </c>
      <c r="F193" s="26">
        <f t="shared" si="11"/>
        <v>3.7653670530382953E-2</v>
      </c>
      <c r="G193" s="26">
        <f t="shared" si="12"/>
        <v>7.2794691647150606E-2</v>
      </c>
      <c r="H193" s="26">
        <f t="shared" si="13"/>
        <v>1.5195137555982017E-2</v>
      </c>
      <c r="I193" s="26">
        <f t="shared" si="14"/>
        <v>-1.250586212287005E-2</v>
      </c>
      <c r="J193" s="26"/>
    </row>
    <row r="194" spans="1:10" x14ac:dyDescent="0.3">
      <c r="A194" s="25">
        <v>42923</v>
      </c>
      <c r="B194" s="96">
        <v>145.07</v>
      </c>
      <c r="C194" s="97">
        <v>54.64</v>
      </c>
      <c r="D194" s="97">
        <v>62.99</v>
      </c>
      <c r="E194" s="97">
        <v>64.41</v>
      </c>
      <c r="F194" s="26">
        <f t="shared" si="11"/>
        <v>-1.7872858980434735E-2</v>
      </c>
      <c r="G194" s="26">
        <f t="shared" si="12"/>
        <v>-6.003274513370899E-3</v>
      </c>
      <c r="H194" s="26">
        <f t="shared" si="13"/>
        <v>-7.5626280132345498E-3</v>
      </c>
      <c r="I194" s="26">
        <f t="shared" si="14"/>
        <v>1.9629570998891798E-2</v>
      </c>
      <c r="J194" s="26"/>
    </row>
    <row r="195" spans="1:10" x14ac:dyDescent="0.3">
      <c r="A195" s="25">
        <v>42926</v>
      </c>
      <c r="B195" s="96">
        <v>144.85</v>
      </c>
      <c r="C195" s="97">
        <v>55.2</v>
      </c>
      <c r="D195" s="97">
        <v>60.8</v>
      </c>
      <c r="E195" s="97">
        <v>64</v>
      </c>
      <c r="F195" s="26">
        <f t="shared" si="11"/>
        <v>-1.5165092713862196E-3</v>
      </c>
      <c r="G195" s="26">
        <f t="shared" si="12"/>
        <v>1.0248901903367538E-2</v>
      </c>
      <c r="H195" s="26">
        <f t="shared" si="13"/>
        <v>-3.4767423400539843E-2</v>
      </c>
      <c r="I195" s="26">
        <f t="shared" si="14"/>
        <v>-6.3654712001241518E-3</v>
      </c>
      <c r="J195" s="26"/>
    </row>
    <row r="196" spans="1:10" x14ac:dyDescent="0.3">
      <c r="A196" s="25">
        <v>42927</v>
      </c>
      <c r="B196" s="96">
        <v>153.22</v>
      </c>
      <c r="C196" s="97">
        <v>55.05</v>
      </c>
      <c r="D196" s="97">
        <v>58.48</v>
      </c>
      <c r="E196" s="97">
        <v>63.2</v>
      </c>
      <c r="F196" s="26">
        <f t="shared" ref="F196:F254" si="15">(B196-B195)/B195</f>
        <v>5.7783914394200935E-2</v>
      </c>
      <c r="G196" s="26">
        <f t="shared" ref="G196:G254" si="16">(C196-C195)/C195</f>
        <v>-2.7173913043479288E-3</v>
      </c>
      <c r="H196" s="26">
        <f t="shared" ref="H196:H254" si="17">(D196-D195)/D195</f>
        <v>-3.8157894736842113E-2</v>
      </c>
      <c r="I196" s="26">
        <f t="shared" ref="I196" si="18">(E196-E195)/E195</f>
        <v>-1.2499999999999956E-2</v>
      </c>
      <c r="J196" s="26"/>
    </row>
    <row r="197" spans="1:10" x14ac:dyDescent="0.3">
      <c r="A197" s="25">
        <v>42928</v>
      </c>
      <c r="B197" s="96">
        <v>157.1</v>
      </c>
      <c r="C197" s="97">
        <v>55.41</v>
      </c>
      <c r="D197" s="97">
        <v>57.72</v>
      </c>
      <c r="E197" s="97">
        <v>62.5</v>
      </c>
      <c r="F197" s="26">
        <f t="shared" si="15"/>
        <v>2.5323064874037304E-2</v>
      </c>
      <c r="G197" s="26">
        <f t="shared" si="16"/>
        <v>6.539509536784731E-3</v>
      </c>
      <c r="H197" s="26">
        <f t="shared" si="17"/>
        <v>-1.2995896032831704E-2</v>
      </c>
      <c r="I197" s="26">
        <f t="shared" ref="I197:I219" si="19">(E197-E196)/E196</f>
        <v>-1.1075949367088653E-2</v>
      </c>
      <c r="J197" s="26"/>
    </row>
    <row r="198" spans="1:10" x14ac:dyDescent="0.3">
      <c r="A198" s="25">
        <v>42929</v>
      </c>
      <c r="B198" s="96">
        <v>150.08000000000001</v>
      </c>
      <c r="C198" s="97">
        <v>57.02</v>
      </c>
      <c r="D198" s="97">
        <v>56.7</v>
      </c>
      <c r="E198" s="97">
        <v>62.47</v>
      </c>
      <c r="F198" s="26">
        <f t="shared" si="15"/>
        <v>-4.4684914067472832E-2</v>
      </c>
      <c r="G198" s="26">
        <f t="shared" si="16"/>
        <v>2.9056127052878661E-2</v>
      </c>
      <c r="H198" s="26">
        <f t="shared" si="17"/>
        <v>-1.7671517671517603E-2</v>
      </c>
      <c r="I198" s="26">
        <f t="shared" si="19"/>
        <v>-4.8000000000001817E-4</v>
      </c>
      <c r="J198" s="26"/>
    </row>
    <row r="199" spans="1:10" x14ac:dyDescent="0.3">
      <c r="A199" s="25">
        <v>42930</v>
      </c>
      <c r="B199" s="96">
        <v>150.44</v>
      </c>
      <c r="C199" s="97">
        <v>57.38</v>
      </c>
      <c r="D199" s="97">
        <v>54.32</v>
      </c>
      <c r="E199" s="97">
        <v>63.93</v>
      </c>
      <c r="F199" s="26">
        <f t="shared" si="15"/>
        <v>2.3987206823026731E-3</v>
      </c>
      <c r="G199" s="26">
        <f t="shared" si="16"/>
        <v>6.3135741844966573E-3</v>
      </c>
      <c r="H199" s="26">
        <f t="shared" si="17"/>
        <v>-4.1975308641975351E-2</v>
      </c>
      <c r="I199" s="26">
        <f t="shared" si="19"/>
        <v>2.3371218184728683E-2</v>
      </c>
      <c r="J199" s="26"/>
    </row>
    <row r="200" spans="1:10" x14ac:dyDescent="0.3">
      <c r="A200" s="25">
        <v>42933</v>
      </c>
      <c r="B200" s="96">
        <v>147.55000000000001</v>
      </c>
      <c r="C200" s="97">
        <v>57.1</v>
      </c>
      <c r="D200" s="97">
        <v>52.06</v>
      </c>
      <c r="E200" s="97">
        <v>62.55</v>
      </c>
      <c r="F200" s="26">
        <f t="shared" si="15"/>
        <v>-1.921031640521129E-2</v>
      </c>
      <c r="G200" s="26">
        <f t="shared" si="16"/>
        <v>-4.8797490414778863E-3</v>
      </c>
      <c r="H200" s="26">
        <f t="shared" si="17"/>
        <v>-4.1605301914580228E-2</v>
      </c>
      <c r="I200" s="26">
        <f t="shared" si="19"/>
        <v>-2.1586109807602106E-2</v>
      </c>
      <c r="J200" s="26"/>
    </row>
    <row r="201" spans="1:10" x14ac:dyDescent="0.3">
      <c r="A201" s="25">
        <v>42934</v>
      </c>
      <c r="B201" s="96">
        <v>147.13999999999999</v>
      </c>
      <c r="C201" s="97">
        <v>59.88</v>
      </c>
      <c r="D201" s="97">
        <v>51.42</v>
      </c>
      <c r="E201" s="97">
        <v>62.05</v>
      </c>
      <c r="F201" s="26">
        <f t="shared" si="15"/>
        <v>-2.7787190782787188E-3</v>
      </c>
      <c r="G201" s="26">
        <f t="shared" si="16"/>
        <v>4.8686514886164642E-2</v>
      </c>
      <c r="H201" s="26">
        <f t="shared" si="17"/>
        <v>-1.2293507491356138E-2</v>
      </c>
      <c r="I201" s="26">
        <f t="shared" si="19"/>
        <v>-7.9936051159072742E-3</v>
      </c>
      <c r="J201" s="26"/>
    </row>
    <row r="202" spans="1:10" x14ac:dyDescent="0.3">
      <c r="A202" s="25">
        <v>42935</v>
      </c>
      <c r="B202" s="96">
        <v>149.59</v>
      </c>
      <c r="C202" s="97">
        <v>58.29</v>
      </c>
      <c r="D202" s="97">
        <v>49.73</v>
      </c>
      <c r="E202" s="97">
        <v>63.06</v>
      </c>
      <c r="F202" s="26">
        <f t="shared" si="15"/>
        <v>1.6650808753568148E-2</v>
      </c>
      <c r="G202" s="26">
        <f t="shared" si="16"/>
        <v>-2.6553106212424904E-2</v>
      </c>
      <c r="H202" s="26">
        <f t="shared" si="17"/>
        <v>-3.2866588875923856E-2</v>
      </c>
      <c r="I202" s="26">
        <f t="shared" si="19"/>
        <v>1.6277195809830863E-2</v>
      </c>
      <c r="J202" s="26"/>
    </row>
    <row r="203" spans="1:10" x14ac:dyDescent="0.3">
      <c r="A203" s="25">
        <v>42936</v>
      </c>
      <c r="B203" s="96">
        <v>143.1</v>
      </c>
      <c r="C203" s="97">
        <v>60.42</v>
      </c>
      <c r="D203" s="97">
        <v>47.38</v>
      </c>
      <c r="E203" s="97">
        <v>63.9</v>
      </c>
      <c r="F203" s="26">
        <f t="shared" si="15"/>
        <v>-4.3385253024934879E-2</v>
      </c>
      <c r="G203" s="26">
        <f t="shared" si="16"/>
        <v>3.6541430777148783E-2</v>
      </c>
      <c r="H203" s="26">
        <f t="shared" si="17"/>
        <v>-4.7255177960989228E-2</v>
      </c>
      <c r="I203" s="26">
        <f t="shared" si="19"/>
        <v>1.3320647002854366E-2</v>
      </c>
      <c r="J203" s="26"/>
    </row>
    <row r="204" spans="1:10" x14ac:dyDescent="0.3">
      <c r="A204" s="25">
        <v>42937</v>
      </c>
      <c r="B204" s="96">
        <v>137.47999999999999</v>
      </c>
      <c r="C204" s="97">
        <v>68.8</v>
      </c>
      <c r="D204" s="97">
        <v>51.1</v>
      </c>
      <c r="E204" s="97">
        <v>61.3</v>
      </c>
      <c r="F204" s="26">
        <f t="shared" si="15"/>
        <v>-3.927323549965063E-2</v>
      </c>
      <c r="G204" s="26">
        <f t="shared" si="16"/>
        <v>0.13869579609400853</v>
      </c>
      <c r="H204" s="26">
        <f t="shared" si="17"/>
        <v>7.8514140987758524E-2</v>
      </c>
      <c r="I204" s="26">
        <f t="shared" si="19"/>
        <v>-4.0688575899843531E-2</v>
      </c>
      <c r="J204" s="26"/>
    </row>
    <row r="205" spans="1:10" x14ac:dyDescent="0.3">
      <c r="A205" s="25">
        <v>42940</v>
      </c>
      <c r="B205" s="96">
        <v>133.38</v>
      </c>
      <c r="C205" s="97">
        <v>76.75</v>
      </c>
      <c r="D205" s="97">
        <v>53.5</v>
      </c>
      <c r="E205" s="97">
        <v>64.099999999999994</v>
      </c>
      <c r="F205" s="26">
        <f t="shared" si="15"/>
        <v>-2.982251963922021E-2</v>
      </c>
      <c r="G205" s="26">
        <f t="shared" si="16"/>
        <v>0.1155523255813954</v>
      </c>
      <c r="H205" s="26">
        <f t="shared" si="17"/>
        <v>4.6966731898238717E-2</v>
      </c>
      <c r="I205" s="26">
        <f t="shared" si="19"/>
        <v>4.5676998368678584E-2</v>
      </c>
      <c r="J205" s="26"/>
    </row>
    <row r="206" spans="1:10" x14ac:dyDescent="0.3">
      <c r="A206" s="25">
        <v>42941</v>
      </c>
      <c r="B206" s="96">
        <v>141.5</v>
      </c>
      <c r="C206" s="97">
        <v>79.23</v>
      </c>
      <c r="D206" s="97">
        <v>50.45</v>
      </c>
      <c r="E206" s="97">
        <v>70.400000000000006</v>
      </c>
      <c r="F206" s="26">
        <f t="shared" si="15"/>
        <v>6.0878692457639862E-2</v>
      </c>
      <c r="G206" s="26">
        <f t="shared" si="16"/>
        <v>3.2312703583061944E-2</v>
      </c>
      <c r="H206" s="26">
        <f t="shared" si="17"/>
        <v>-5.7009345794392471E-2</v>
      </c>
      <c r="I206" s="26">
        <f t="shared" si="19"/>
        <v>9.8283931357254481E-2</v>
      </c>
      <c r="J206" s="26"/>
    </row>
    <row r="207" spans="1:10" x14ac:dyDescent="0.3">
      <c r="A207" s="25">
        <v>42942</v>
      </c>
      <c r="B207" s="96">
        <v>139.01</v>
      </c>
      <c r="C207" s="97">
        <v>82.5</v>
      </c>
      <c r="D207" s="97">
        <v>51.23</v>
      </c>
      <c r="E207" s="97">
        <v>70.3</v>
      </c>
      <c r="F207" s="26">
        <f t="shared" si="15"/>
        <v>-1.7597173144876389E-2</v>
      </c>
      <c r="G207" s="26">
        <f t="shared" si="16"/>
        <v>4.1272245361605397E-2</v>
      </c>
      <c r="H207" s="26">
        <f t="shared" si="17"/>
        <v>1.5460852329038533E-2</v>
      </c>
      <c r="I207" s="26">
        <f t="shared" si="19"/>
        <v>-1.4204545454546665E-3</v>
      </c>
      <c r="J207" s="26"/>
    </row>
    <row r="208" spans="1:10" x14ac:dyDescent="0.3">
      <c r="A208" s="25">
        <v>42943</v>
      </c>
      <c r="B208" s="96">
        <v>138.75</v>
      </c>
      <c r="C208" s="97">
        <v>83.7</v>
      </c>
      <c r="D208" s="97">
        <v>51.72</v>
      </c>
      <c r="E208" s="97">
        <v>70.5</v>
      </c>
      <c r="F208" s="26">
        <f t="shared" si="15"/>
        <v>-1.8703690381986255E-3</v>
      </c>
      <c r="G208" s="26">
        <f t="shared" si="16"/>
        <v>1.454545454545458E-2</v>
      </c>
      <c r="H208" s="26">
        <f t="shared" si="17"/>
        <v>9.5647081788015221E-3</v>
      </c>
      <c r="I208" s="26">
        <f t="shared" si="19"/>
        <v>2.8449502133713065E-3</v>
      </c>
      <c r="J208" s="26"/>
    </row>
    <row r="209" spans="1:10" x14ac:dyDescent="0.3">
      <c r="A209" s="25">
        <v>42944</v>
      </c>
      <c r="B209" s="96">
        <v>139.69</v>
      </c>
      <c r="C209" s="97">
        <v>82.83</v>
      </c>
      <c r="D209" s="97">
        <v>51.59</v>
      </c>
      <c r="E209" s="97">
        <v>68.61</v>
      </c>
      <c r="F209" s="26">
        <f t="shared" si="15"/>
        <v>6.7747747747747581E-3</v>
      </c>
      <c r="G209" s="26">
        <f t="shared" si="16"/>
        <v>-1.0394265232974964E-2</v>
      </c>
      <c r="H209" s="26">
        <f t="shared" si="17"/>
        <v>-2.5135344160865324E-3</v>
      </c>
      <c r="I209" s="26">
        <f t="shared" si="19"/>
        <v>-2.6808510638297881E-2</v>
      </c>
      <c r="J209" s="26"/>
    </row>
    <row r="210" spans="1:10" x14ac:dyDescent="0.3">
      <c r="A210" s="25">
        <v>42947</v>
      </c>
      <c r="B210" s="96">
        <v>137.22</v>
      </c>
      <c r="C210" s="97">
        <v>84.25</v>
      </c>
      <c r="D210" s="97">
        <v>51</v>
      </c>
      <c r="E210" s="97">
        <v>69.7</v>
      </c>
      <c r="F210" s="26">
        <f t="shared" si="15"/>
        <v>-1.768201016536616E-2</v>
      </c>
      <c r="G210" s="26">
        <f t="shared" si="16"/>
        <v>1.7143547024025131E-2</v>
      </c>
      <c r="H210" s="26">
        <f t="shared" si="17"/>
        <v>-1.1436324869160755E-2</v>
      </c>
      <c r="I210" s="26">
        <f t="shared" si="19"/>
        <v>1.5886896953796872E-2</v>
      </c>
      <c r="J210" s="26"/>
    </row>
    <row r="211" spans="1:10" x14ac:dyDescent="0.3">
      <c r="A211" s="25">
        <v>42948</v>
      </c>
      <c r="B211" s="96">
        <v>146.72</v>
      </c>
      <c r="C211" s="97">
        <v>78.7</v>
      </c>
      <c r="D211" s="97">
        <v>50.12</v>
      </c>
      <c r="E211" s="97">
        <v>67.67</v>
      </c>
      <c r="F211" s="26">
        <f t="shared" si="15"/>
        <v>6.9231890394986159E-2</v>
      </c>
      <c r="G211" s="26">
        <f t="shared" si="16"/>
        <v>-6.5875370919881271E-2</v>
      </c>
      <c r="H211" s="26">
        <f t="shared" si="17"/>
        <v>-1.7254901960784365E-2</v>
      </c>
      <c r="I211" s="26">
        <f t="shared" si="19"/>
        <v>-2.912482065997132E-2</v>
      </c>
      <c r="J211" s="26"/>
    </row>
    <row r="212" spans="1:10" x14ac:dyDescent="0.3">
      <c r="A212" s="25">
        <v>42949</v>
      </c>
      <c r="B212" s="96">
        <v>145.16</v>
      </c>
      <c r="C212" s="97">
        <v>83</v>
      </c>
      <c r="D212" s="97">
        <v>46.48</v>
      </c>
      <c r="E212" s="97">
        <v>67</v>
      </c>
      <c r="F212" s="26">
        <f t="shared" si="15"/>
        <v>-1.0632497273718663E-2</v>
      </c>
      <c r="G212" s="26">
        <f t="shared" si="16"/>
        <v>5.463786531130873E-2</v>
      </c>
      <c r="H212" s="26">
        <f t="shared" si="17"/>
        <v>-7.2625698324022367E-2</v>
      </c>
      <c r="I212" s="26">
        <f t="shared" si="19"/>
        <v>-9.9009900990099254E-3</v>
      </c>
      <c r="J212" s="26"/>
    </row>
    <row r="213" spans="1:10" x14ac:dyDescent="0.3">
      <c r="A213" s="25">
        <v>42950</v>
      </c>
      <c r="B213" s="96">
        <v>146.41999999999999</v>
      </c>
      <c r="C213" s="97">
        <v>79.5</v>
      </c>
      <c r="D213" s="97">
        <v>48</v>
      </c>
      <c r="E213" s="97">
        <v>76.03</v>
      </c>
      <c r="F213" s="26">
        <f t="shared" si="15"/>
        <v>8.6800771562413268E-3</v>
      </c>
      <c r="G213" s="26">
        <f t="shared" si="16"/>
        <v>-4.2168674698795178E-2</v>
      </c>
      <c r="H213" s="26">
        <f t="shared" si="17"/>
        <v>3.2702237521514702E-2</v>
      </c>
      <c r="I213" s="26">
        <f t="shared" si="19"/>
        <v>0.13477611940298509</v>
      </c>
      <c r="J213" s="26"/>
    </row>
    <row r="214" spans="1:10" x14ac:dyDescent="0.3">
      <c r="A214" s="25">
        <v>42951</v>
      </c>
      <c r="B214" s="96">
        <v>148.84</v>
      </c>
      <c r="C214" s="97">
        <v>80.28</v>
      </c>
      <c r="D214" s="97">
        <v>47.91</v>
      </c>
      <c r="E214" s="97">
        <v>80.52</v>
      </c>
      <c r="F214" s="26">
        <f t="shared" si="15"/>
        <v>1.6527796749078106E-2</v>
      </c>
      <c r="G214" s="26">
        <f t="shared" si="16"/>
        <v>9.8113207547169956E-3</v>
      </c>
      <c r="H214" s="26">
        <f t="shared" si="17"/>
        <v>-1.8750000000000711E-3</v>
      </c>
      <c r="I214" s="26">
        <f t="shared" si="19"/>
        <v>5.9055635933184199E-2</v>
      </c>
      <c r="J214" s="26"/>
    </row>
    <row r="215" spans="1:10" x14ac:dyDescent="0.3">
      <c r="A215" s="25">
        <v>42954</v>
      </c>
      <c r="B215" s="96">
        <v>149.16999999999999</v>
      </c>
      <c r="C215" s="97">
        <v>77.88</v>
      </c>
      <c r="D215" s="97">
        <v>46.55</v>
      </c>
      <c r="E215" s="97">
        <v>81.5</v>
      </c>
      <c r="F215" s="26">
        <f t="shared" si="15"/>
        <v>2.2171459285137336E-3</v>
      </c>
      <c r="G215" s="26">
        <f t="shared" si="16"/>
        <v>-2.9895366218236245E-2</v>
      </c>
      <c r="H215" s="26">
        <f t="shared" si="17"/>
        <v>-2.8386558129826749E-2</v>
      </c>
      <c r="I215" s="26">
        <f t="shared" si="19"/>
        <v>1.2170889220069599E-2</v>
      </c>
      <c r="J215" s="26"/>
    </row>
    <row r="216" spans="1:10" x14ac:dyDescent="0.3">
      <c r="A216" s="25">
        <v>42955</v>
      </c>
      <c r="B216" s="96">
        <v>139.19999999999999</v>
      </c>
      <c r="C216" s="97">
        <v>70.61</v>
      </c>
      <c r="D216" s="97">
        <v>44.83</v>
      </c>
      <c r="E216" s="97">
        <v>82.4</v>
      </c>
      <c r="F216" s="26">
        <f t="shared" si="15"/>
        <v>-6.6836495273848634E-2</v>
      </c>
      <c r="G216" s="26">
        <f t="shared" si="16"/>
        <v>-9.3348741653826353E-2</v>
      </c>
      <c r="H216" s="26">
        <f t="shared" si="17"/>
        <v>-3.6949516648764745E-2</v>
      </c>
      <c r="I216" s="26">
        <f t="shared" si="19"/>
        <v>1.1042944785276143E-2</v>
      </c>
      <c r="J216" s="26"/>
    </row>
    <row r="217" spans="1:10" x14ac:dyDescent="0.3">
      <c r="A217" s="25">
        <v>42956</v>
      </c>
      <c r="B217" s="96">
        <v>124.01</v>
      </c>
      <c r="C217" s="97">
        <v>61.08</v>
      </c>
      <c r="D217" s="97">
        <v>39.159999999999997</v>
      </c>
      <c r="E217" s="97">
        <v>80.599999999999994</v>
      </c>
      <c r="F217" s="26">
        <f t="shared" si="15"/>
        <v>-0.1091235632183907</v>
      </c>
      <c r="G217" s="26">
        <f t="shared" si="16"/>
        <v>-0.13496671859509987</v>
      </c>
      <c r="H217" s="26">
        <f t="shared" si="17"/>
        <v>-0.12647780504126704</v>
      </c>
      <c r="I217" s="26">
        <f t="shared" si="19"/>
        <v>-2.1844660194174893E-2</v>
      </c>
      <c r="J217" s="26"/>
    </row>
    <row r="218" spans="1:10" x14ac:dyDescent="0.3">
      <c r="A218" s="25">
        <v>42957</v>
      </c>
      <c r="B218" s="96">
        <v>118.6</v>
      </c>
      <c r="C218" s="97">
        <v>47.29</v>
      </c>
      <c r="D218" s="97">
        <v>31.96</v>
      </c>
      <c r="E218" s="97">
        <v>78</v>
      </c>
      <c r="F218" s="26">
        <f t="shared" si="15"/>
        <v>-4.3625514071445937E-2</v>
      </c>
      <c r="G218" s="26">
        <f t="shared" si="16"/>
        <v>-0.22576948264571053</v>
      </c>
      <c r="H218" s="26">
        <f t="shared" si="17"/>
        <v>-0.18386108273748714</v>
      </c>
      <c r="I218" s="26">
        <f t="shared" si="19"/>
        <v>-3.2258064516128962E-2</v>
      </c>
      <c r="J218" s="26"/>
    </row>
    <row r="219" spans="1:10" x14ac:dyDescent="0.3">
      <c r="A219" s="25">
        <v>42958</v>
      </c>
      <c r="B219" s="96">
        <v>124.71</v>
      </c>
      <c r="C219" s="97">
        <v>55.15</v>
      </c>
      <c r="D219" s="97">
        <v>34.409999999999997</v>
      </c>
      <c r="E219" s="97">
        <v>81.88</v>
      </c>
      <c r="F219" s="26">
        <f t="shared" si="15"/>
        <v>5.1517706576728495E-2</v>
      </c>
      <c r="G219" s="26">
        <f t="shared" si="16"/>
        <v>0.16620850074011417</v>
      </c>
      <c r="H219" s="26">
        <f t="shared" si="17"/>
        <v>7.6658322903629408E-2</v>
      </c>
      <c r="I219" s="26">
        <f t="shared" si="19"/>
        <v>4.9743589743589688E-2</v>
      </c>
      <c r="J219" s="26"/>
    </row>
    <row r="220" spans="1:10" x14ac:dyDescent="0.3">
      <c r="A220" s="25">
        <v>42961</v>
      </c>
      <c r="B220" s="96">
        <v>132.94999999999999</v>
      </c>
      <c r="C220" s="97">
        <v>53.85</v>
      </c>
      <c r="D220" s="97">
        <v>36.659999999999997</v>
      </c>
      <c r="E220" s="97">
        <v>81.38</v>
      </c>
      <c r="F220" s="26">
        <f t="shared" si="15"/>
        <v>6.6073290032876236E-2</v>
      </c>
      <c r="G220" s="26">
        <f t="shared" si="16"/>
        <v>-2.3572076155938298E-2</v>
      </c>
      <c r="H220" s="26">
        <f t="shared" si="17"/>
        <v>6.5387968613775077E-2</v>
      </c>
      <c r="I220" s="26">
        <f t="shared" ref="I220:I254" si="20">(E220-E219)/E219</f>
        <v>-6.1064973131411829E-3</v>
      </c>
      <c r="J220" s="26"/>
    </row>
    <row r="221" spans="1:10" x14ac:dyDescent="0.3">
      <c r="A221" s="25">
        <v>42962</v>
      </c>
      <c r="B221" s="96">
        <v>137.47</v>
      </c>
      <c r="C221" s="97">
        <v>56.02</v>
      </c>
      <c r="D221" s="97">
        <v>37.369999999999997</v>
      </c>
      <c r="E221" s="97">
        <v>81.91</v>
      </c>
      <c r="F221" s="26">
        <f t="shared" si="15"/>
        <v>3.3997743512598801E-2</v>
      </c>
      <c r="G221" s="26">
        <f t="shared" si="16"/>
        <v>4.0297121634169021E-2</v>
      </c>
      <c r="H221" s="26">
        <f t="shared" si="17"/>
        <v>1.936715766503003E-2</v>
      </c>
      <c r="I221" s="26">
        <f t="shared" si="20"/>
        <v>6.5126566724010961E-3</v>
      </c>
      <c r="J221" s="26"/>
    </row>
    <row r="222" spans="1:10" x14ac:dyDescent="0.3">
      <c r="A222" s="25">
        <v>42963</v>
      </c>
      <c r="B222" s="96">
        <v>134</v>
      </c>
      <c r="C222" s="97">
        <v>53.4</v>
      </c>
      <c r="D222" s="97">
        <v>36.369999999999997</v>
      </c>
      <c r="E222" s="97">
        <v>87.99</v>
      </c>
      <c r="F222" s="26">
        <f t="shared" si="15"/>
        <v>-2.524187095366261E-2</v>
      </c>
      <c r="G222" s="26">
        <f t="shared" si="16"/>
        <v>-4.6769011067475982E-2</v>
      </c>
      <c r="H222" s="26">
        <f t="shared" si="17"/>
        <v>-2.6759432700026762E-2</v>
      </c>
      <c r="I222" s="26">
        <f t="shared" si="20"/>
        <v>7.422781101208642E-2</v>
      </c>
      <c r="J222" s="26"/>
    </row>
    <row r="223" spans="1:10" x14ac:dyDescent="0.3">
      <c r="A223" s="25">
        <v>42964</v>
      </c>
      <c r="B223" s="96">
        <v>133.9</v>
      </c>
      <c r="C223" s="97">
        <v>53.75</v>
      </c>
      <c r="D223" s="97">
        <v>35.4</v>
      </c>
      <c r="E223" s="97">
        <v>86</v>
      </c>
      <c r="F223" s="26">
        <f t="shared" si="15"/>
        <v>-7.4626865671637553E-4</v>
      </c>
      <c r="G223" s="26">
        <f t="shared" si="16"/>
        <v>6.5543071161048953E-3</v>
      </c>
      <c r="H223" s="26">
        <f t="shared" si="17"/>
        <v>-2.667033269177891E-2</v>
      </c>
      <c r="I223" s="26">
        <f t="shared" si="20"/>
        <v>-2.2616206387089385E-2</v>
      </c>
      <c r="J223" s="26"/>
    </row>
    <row r="224" spans="1:10" x14ac:dyDescent="0.3">
      <c r="A224" s="25">
        <v>42965</v>
      </c>
      <c r="B224" s="96">
        <v>125.4</v>
      </c>
      <c r="C224" s="97">
        <v>49.25</v>
      </c>
      <c r="D224" s="97">
        <v>33.25</v>
      </c>
      <c r="E224" s="97">
        <v>83.89</v>
      </c>
      <c r="F224" s="26">
        <f t="shared" si="15"/>
        <v>-6.3480209111277067E-2</v>
      </c>
      <c r="G224" s="26">
        <f t="shared" si="16"/>
        <v>-8.3720930232558138E-2</v>
      </c>
      <c r="H224" s="26">
        <f t="shared" si="17"/>
        <v>-6.0734463276836119E-2</v>
      </c>
      <c r="I224" s="26">
        <f t="shared" si="20"/>
        <v>-2.4534883720930226E-2</v>
      </c>
      <c r="J224" s="26"/>
    </row>
    <row r="225" spans="1:10" x14ac:dyDescent="0.3">
      <c r="A225" s="25">
        <v>42968</v>
      </c>
      <c r="B225" s="96">
        <v>127</v>
      </c>
      <c r="C225" s="97">
        <v>50.35</v>
      </c>
      <c r="D225" s="97">
        <v>33.5</v>
      </c>
      <c r="E225" s="97">
        <v>84.83</v>
      </c>
      <c r="F225" s="26">
        <f t="shared" si="15"/>
        <v>1.2759170653907449E-2</v>
      </c>
      <c r="G225" s="26">
        <f t="shared" si="16"/>
        <v>2.233502538071069E-2</v>
      </c>
      <c r="H225" s="26">
        <f t="shared" si="17"/>
        <v>7.5187969924812026E-3</v>
      </c>
      <c r="I225" s="26">
        <f t="shared" si="20"/>
        <v>1.1205149600667513E-2</v>
      </c>
      <c r="J225" s="26"/>
    </row>
    <row r="226" spans="1:10" x14ac:dyDescent="0.3">
      <c r="A226" s="25">
        <v>42969</v>
      </c>
      <c r="B226" s="96">
        <v>135.63</v>
      </c>
      <c r="C226" s="97">
        <v>51.49</v>
      </c>
      <c r="D226" s="97">
        <v>35.96</v>
      </c>
      <c r="E226" s="97">
        <v>84.5</v>
      </c>
      <c r="F226" s="26">
        <f t="shared" si="15"/>
        <v>6.795275590551178E-2</v>
      </c>
      <c r="G226" s="26">
        <f t="shared" si="16"/>
        <v>2.2641509433962276E-2</v>
      </c>
      <c r="H226" s="26">
        <f t="shared" si="17"/>
        <v>7.3432835820895548E-2</v>
      </c>
      <c r="I226" s="26">
        <f t="shared" si="20"/>
        <v>-3.890133207591634E-3</v>
      </c>
      <c r="J226" s="26"/>
    </row>
    <row r="227" spans="1:10" x14ac:dyDescent="0.3">
      <c r="A227" s="25">
        <v>42970</v>
      </c>
      <c r="B227" s="96">
        <v>144.29</v>
      </c>
      <c r="C227" s="97">
        <v>52.65</v>
      </c>
      <c r="D227" s="97">
        <v>35.94</v>
      </c>
      <c r="E227" s="97">
        <v>82.51</v>
      </c>
      <c r="F227" s="26">
        <f t="shared" si="15"/>
        <v>6.3850180638501786E-2</v>
      </c>
      <c r="G227" s="26">
        <f t="shared" si="16"/>
        <v>2.2528646339094904E-2</v>
      </c>
      <c r="H227" s="26">
        <f t="shared" si="17"/>
        <v>-5.5617352614024268E-4</v>
      </c>
      <c r="I227" s="26">
        <f t="shared" si="20"/>
        <v>-2.3550295857988107E-2</v>
      </c>
      <c r="J227" s="26"/>
    </row>
    <row r="228" spans="1:10" x14ac:dyDescent="0.3">
      <c r="A228" s="25">
        <v>42971</v>
      </c>
      <c r="B228" s="96">
        <v>144.30000000000001</v>
      </c>
      <c r="C228" s="97">
        <v>53.89</v>
      </c>
      <c r="D228" s="97">
        <v>35.659999999999997</v>
      </c>
      <c r="E228" s="97">
        <v>84.7</v>
      </c>
      <c r="F228" s="26">
        <f t="shared" si="15"/>
        <v>6.9304872132644869E-5</v>
      </c>
      <c r="G228" s="26">
        <f t="shared" si="16"/>
        <v>2.3551756885090258E-2</v>
      </c>
      <c r="H228" s="26">
        <f t="shared" si="17"/>
        <v>-7.7907623817473886E-3</v>
      </c>
      <c r="I228" s="26">
        <f t="shared" si="20"/>
        <v>2.6542237304569113E-2</v>
      </c>
      <c r="J228" s="26"/>
    </row>
    <row r="229" spans="1:10" x14ac:dyDescent="0.3">
      <c r="A229" s="25">
        <v>42972</v>
      </c>
      <c r="B229" s="96">
        <v>141.69999999999999</v>
      </c>
      <c r="C229" s="97">
        <v>55.15</v>
      </c>
      <c r="D229" s="97">
        <v>36.799999999999997</v>
      </c>
      <c r="E229" s="97">
        <v>93.98</v>
      </c>
      <c r="F229" s="26">
        <f t="shared" si="15"/>
        <v>-1.8018018018018174E-2</v>
      </c>
      <c r="G229" s="26">
        <f t="shared" si="16"/>
        <v>2.3380961217294452E-2</v>
      </c>
      <c r="H229" s="26">
        <f t="shared" si="17"/>
        <v>3.196859226023558E-2</v>
      </c>
      <c r="I229" s="26">
        <f t="shared" si="20"/>
        <v>0.10956316410861866</v>
      </c>
      <c r="J229" s="26"/>
    </row>
    <row r="230" spans="1:10" x14ac:dyDescent="0.3">
      <c r="A230" s="25">
        <v>42975</v>
      </c>
      <c r="B230" s="96">
        <v>143.97</v>
      </c>
      <c r="C230" s="97">
        <v>57.59</v>
      </c>
      <c r="D230" s="97">
        <v>37.369999999999997</v>
      </c>
      <c r="E230" s="97">
        <v>90</v>
      </c>
      <c r="F230" s="26">
        <f t="shared" si="15"/>
        <v>1.6019760056457378E-2</v>
      </c>
      <c r="G230" s="26">
        <f t="shared" si="16"/>
        <v>4.424297370806899E-2</v>
      </c>
      <c r="H230" s="26">
        <f t="shared" si="17"/>
        <v>1.5489130434782618E-2</v>
      </c>
      <c r="I230" s="26">
        <f t="shared" si="20"/>
        <v>-4.2349436050223489E-2</v>
      </c>
      <c r="J230" s="26"/>
    </row>
    <row r="231" spans="1:10" x14ac:dyDescent="0.3">
      <c r="A231" s="25">
        <v>42976</v>
      </c>
      <c r="B231" s="96">
        <v>146.4</v>
      </c>
      <c r="C231" s="97">
        <v>58.74</v>
      </c>
      <c r="D231" s="97">
        <v>37</v>
      </c>
      <c r="E231" s="97">
        <v>81.42</v>
      </c>
      <c r="F231" s="26">
        <f t="shared" si="15"/>
        <v>1.6878516357574543E-2</v>
      </c>
      <c r="G231" s="26">
        <f t="shared" si="16"/>
        <v>1.9968744573710687E-2</v>
      </c>
      <c r="H231" s="26">
        <f t="shared" si="17"/>
        <v>-9.9009900990098335E-3</v>
      </c>
      <c r="I231" s="26">
        <f t="shared" si="20"/>
        <v>-9.5333333333333312E-2</v>
      </c>
      <c r="J231" s="26"/>
    </row>
    <row r="232" spans="1:10" x14ac:dyDescent="0.3">
      <c r="A232" s="25">
        <v>42977</v>
      </c>
      <c r="B232" s="96">
        <v>145.6</v>
      </c>
      <c r="C232" s="97">
        <v>55.68</v>
      </c>
      <c r="D232" s="97">
        <v>37.090000000000003</v>
      </c>
      <c r="E232" s="97">
        <v>79.69</v>
      </c>
      <c r="F232" s="26">
        <f t="shared" si="15"/>
        <v>-5.4644808743170171E-3</v>
      </c>
      <c r="G232" s="26">
        <f t="shared" si="16"/>
        <v>-5.2093973442288083E-2</v>
      </c>
      <c r="H232" s="26">
        <f t="shared" si="17"/>
        <v>2.4324324324325247E-3</v>
      </c>
      <c r="I232" s="26">
        <f t="shared" si="20"/>
        <v>-2.1247850650945761E-2</v>
      </c>
      <c r="J232" s="26"/>
    </row>
    <row r="233" spans="1:10" x14ac:dyDescent="0.3">
      <c r="A233" s="25">
        <v>42978</v>
      </c>
      <c r="B233" s="96">
        <v>149.38999999999999</v>
      </c>
      <c r="C233" s="97">
        <v>55.6</v>
      </c>
      <c r="D233" s="97">
        <v>37.26</v>
      </c>
      <c r="E233" s="97">
        <v>79.78</v>
      </c>
      <c r="F233" s="26">
        <f t="shared" si="15"/>
        <v>2.6030219780219726E-2</v>
      </c>
      <c r="G233" s="26">
        <f t="shared" si="16"/>
        <v>-1.4367816091953717E-3</v>
      </c>
      <c r="H233" s="26">
        <f t="shared" si="17"/>
        <v>4.5834456726879099E-3</v>
      </c>
      <c r="I233" s="26">
        <f t="shared" si="20"/>
        <v>1.1293763332915474E-3</v>
      </c>
      <c r="J233" s="26"/>
    </row>
    <row r="234" spans="1:10" x14ac:dyDescent="0.3">
      <c r="A234" s="25">
        <v>42979</v>
      </c>
      <c r="B234" s="96">
        <v>149.13</v>
      </c>
      <c r="C234" s="97">
        <v>57.3</v>
      </c>
      <c r="D234" s="97">
        <v>37.11</v>
      </c>
      <c r="E234" s="97">
        <v>81</v>
      </c>
      <c r="F234" s="26">
        <f t="shared" si="15"/>
        <v>-1.7404110047526001E-3</v>
      </c>
      <c r="G234" s="26">
        <f t="shared" si="16"/>
        <v>3.0575539568345245E-2</v>
      </c>
      <c r="H234" s="26">
        <f t="shared" si="17"/>
        <v>-4.0257648953300751E-3</v>
      </c>
      <c r="I234" s="26">
        <f t="shared" si="20"/>
        <v>1.5292053146151903E-2</v>
      </c>
      <c r="J234" s="26"/>
    </row>
    <row r="235" spans="1:10" x14ac:dyDescent="0.3">
      <c r="A235" s="25">
        <v>42982</v>
      </c>
      <c r="B235" s="96">
        <v>148.15</v>
      </c>
      <c r="C235" s="97">
        <v>59.1</v>
      </c>
      <c r="D235" s="97">
        <v>36.06</v>
      </c>
      <c r="E235" s="97">
        <v>78.33</v>
      </c>
      <c r="F235" s="26">
        <f t="shared" si="15"/>
        <v>-6.5714477301682412E-3</v>
      </c>
      <c r="G235" s="26">
        <f t="shared" si="16"/>
        <v>3.1413612565445101E-2</v>
      </c>
      <c r="H235" s="26">
        <f t="shared" si="17"/>
        <v>-2.829426030719475E-2</v>
      </c>
      <c r="I235" s="26">
        <f t="shared" si="20"/>
        <v>-3.2962962962962986E-2</v>
      </c>
      <c r="J235" s="26"/>
    </row>
    <row r="236" spans="1:10" x14ac:dyDescent="0.3">
      <c r="A236" s="25">
        <v>42983</v>
      </c>
      <c r="B236" s="96">
        <v>139.26</v>
      </c>
      <c r="C236" s="97">
        <v>54.4</v>
      </c>
      <c r="D236" s="97">
        <v>33.950000000000003</v>
      </c>
      <c r="E236" s="97">
        <v>76.599999999999994</v>
      </c>
      <c r="F236" s="26">
        <f t="shared" si="15"/>
        <v>-6.0006749915626149E-2</v>
      </c>
      <c r="G236" s="26">
        <f t="shared" si="16"/>
        <v>-7.9526226734348601E-2</v>
      </c>
      <c r="H236" s="26">
        <f t="shared" si="17"/>
        <v>-5.8513588463671641E-2</v>
      </c>
      <c r="I236" s="26">
        <f t="shared" si="20"/>
        <v>-2.2086046214732594E-2</v>
      </c>
      <c r="J236" s="26"/>
    </row>
    <row r="237" spans="1:10" x14ac:dyDescent="0.3">
      <c r="A237" s="25">
        <v>42984</v>
      </c>
      <c r="B237" s="96">
        <v>135.12</v>
      </c>
      <c r="C237" s="97">
        <v>52.28</v>
      </c>
      <c r="D237" s="97">
        <v>33.270000000000003</v>
      </c>
      <c r="E237" s="97">
        <v>76.02</v>
      </c>
      <c r="F237" s="26">
        <f t="shared" si="15"/>
        <v>-2.9728565273588876E-2</v>
      </c>
      <c r="G237" s="26">
        <f t="shared" si="16"/>
        <v>-3.8970588235294069E-2</v>
      </c>
      <c r="H237" s="26">
        <f t="shared" si="17"/>
        <v>-2.0029455081001464E-2</v>
      </c>
      <c r="I237" s="26">
        <f t="shared" si="20"/>
        <v>-7.5718015665796126E-3</v>
      </c>
      <c r="J237" s="26"/>
    </row>
    <row r="238" spans="1:10" x14ac:dyDescent="0.3">
      <c r="A238" s="25">
        <v>42985</v>
      </c>
      <c r="B238" s="96">
        <v>131.5</v>
      </c>
      <c r="C238" s="97">
        <v>49.53</v>
      </c>
      <c r="D238" s="97">
        <v>32.93</v>
      </c>
      <c r="E238" s="97">
        <v>78.400000000000006</v>
      </c>
      <c r="F238" s="26">
        <f t="shared" si="15"/>
        <v>-2.6791000592066343E-2</v>
      </c>
      <c r="G238" s="26">
        <f t="shared" si="16"/>
        <v>-5.2601377199693954E-2</v>
      </c>
      <c r="H238" s="26">
        <f t="shared" si="17"/>
        <v>-1.0219416892095082E-2</v>
      </c>
      <c r="I238" s="26">
        <f t="shared" si="20"/>
        <v>3.1307550644567347E-2</v>
      </c>
      <c r="J238" s="26"/>
    </row>
    <row r="239" spans="1:10" x14ac:dyDescent="0.3">
      <c r="A239" s="25">
        <v>42986</v>
      </c>
      <c r="B239" s="96">
        <v>126.55</v>
      </c>
      <c r="C239" s="97">
        <v>44.71</v>
      </c>
      <c r="D239" s="97">
        <v>32.75</v>
      </c>
      <c r="E239" s="97">
        <v>85.03</v>
      </c>
      <c r="F239" s="26">
        <f t="shared" si="15"/>
        <v>-3.7642585551330821E-2</v>
      </c>
      <c r="G239" s="26">
        <f t="shared" si="16"/>
        <v>-9.7314758732081577E-2</v>
      </c>
      <c r="H239" s="26">
        <f t="shared" si="17"/>
        <v>-5.4661402976009634E-3</v>
      </c>
      <c r="I239" s="26">
        <f t="shared" si="20"/>
        <v>8.4566326530612176E-2</v>
      </c>
      <c r="J239" s="26"/>
    </row>
    <row r="240" spans="1:10" x14ac:dyDescent="0.3">
      <c r="A240" s="25">
        <v>42989</v>
      </c>
      <c r="B240" s="96">
        <v>132.66999999999999</v>
      </c>
      <c r="C240" s="97">
        <v>48.6</v>
      </c>
      <c r="D240" s="97">
        <v>32.049999999999997</v>
      </c>
      <c r="E240" s="97">
        <v>100</v>
      </c>
      <c r="F240" s="26">
        <f t="shared" si="15"/>
        <v>4.8360331884630507E-2</v>
      </c>
      <c r="G240" s="26">
        <f t="shared" si="16"/>
        <v>8.7005144263028411E-2</v>
      </c>
      <c r="H240" s="26">
        <f t="shared" si="17"/>
        <v>-2.1374045801526805E-2</v>
      </c>
      <c r="I240" s="26">
        <f t="shared" si="20"/>
        <v>0.17605550982006349</v>
      </c>
      <c r="J240" s="26"/>
    </row>
    <row r="241" spans="1:10" x14ac:dyDescent="0.3">
      <c r="A241" s="25">
        <v>42990</v>
      </c>
      <c r="B241" s="96">
        <v>135</v>
      </c>
      <c r="C241" s="97">
        <v>48.88</v>
      </c>
      <c r="D241" s="97">
        <v>35.01</v>
      </c>
      <c r="E241" s="97">
        <v>100.97</v>
      </c>
      <c r="F241" s="26">
        <f t="shared" si="15"/>
        <v>1.7562372804703495E-2</v>
      </c>
      <c r="G241" s="26">
        <f t="shared" si="16"/>
        <v>5.7613168724280064E-3</v>
      </c>
      <c r="H241" s="26">
        <f t="shared" si="17"/>
        <v>9.2355694227769139E-2</v>
      </c>
      <c r="I241" s="26">
        <f t="shared" si="20"/>
        <v>9.6999999999999881E-3</v>
      </c>
      <c r="J241" s="26"/>
    </row>
    <row r="242" spans="1:10" x14ac:dyDescent="0.3">
      <c r="A242" s="25">
        <v>42991</v>
      </c>
      <c r="B242" s="96">
        <v>131.94999999999999</v>
      </c>
      <c r="C242" s="97">
        <v>46.73</v>
      </c>
      <c r="D242" s="97">
        <v>34.520000000000003</v>
      </c>
      <c r="E242" s="97">
        <v>96.73</v>
      </c>
      <c r="F242" s="26">
        <f t="shared" si="15"/>
        <v>-2.2592592592592678E-2</v>
      </c>
      <c r="G242" s="26">
        <f t="shared" si="16"/>
        <v>-4.3985270049099953E-2</v>
      </c>
      <c r="H242" s="26">
        <f t="shared" si="17"/>
        <v>-1.399600114253056E-2</v>
      </c>
      <c r="I242" s="26">
        <f t="shared" si="20"/>
        <v>-4.1992671090422845E-2</v>
      </c>
      <c r="J242" s="26"/>
    </row>
    <row r="243" spans="1:10" x14ac:dyDescent="0.3">
      <c r="A243" s="25">
        <v>42992</v>
      </c>
      <c r="B243" s="96">
        <v>139</v>
      </c>
      <c r="C243" s="97">
        <v>47.8</v>
      </c>
      <c r="D243" s="97">
        <v>34.5</v>
      </c>
      <c r="E243" s="97">
        <v>107.31</v>
      </c>
      <c r="F243" s="26">
        <f t="shared" si="15"/>
        <v>5.3429329291398348E-2</v>
      </c>
      <c r="G243" s="26">
        <f t="shared" si="16"/>
        <v>2.2897496255082396E-2</v>
      </c>
      <c r="H243" s="26">
        <f t="shared" si="17"/>
        <v>-5.7937427578224579E-4</v>
      </c>
      <c r="I243" s="26">
        <f t="shared" si="20"/>
        <v>0.10937661532099657</v>
      </c>
      <c r="J243" s="26"/>
    </row>
    <row r="244" spans="1:10" x14ac:dyDescent="0.3">
      <c r="A244" s="25">
        <v>42993</v>
      </c>
      <c r="B244" s="96">
        <v>137.56</v>
      </c>
      <c r="C244" s="97">
        <v>46.25</v>
      </c>
      <c r="D244" s="97">
        <v>34.700000000000003</v>
      </c>
      <c r="E244" s="97">
        <v>119.86</v>
      </c>
      <c r="F244" s="26">
        <f t="shared" si="15"/>
        <v>-1.0359712230215812E-2</v>
      </c>
      <c r="G244" s="26">
        <f t="shared" si="16"/>
        <v>-3.242677824267777E-2</v>
      </c>
      <c r="H244" s="26">
        <f t="shared" si="17"/>
        <v>5.7971014492754448E-3</v>
      </c>
      <c r="I244" s="26">
        <f t="shared" si="20"/>
        <v>0.11695088994501908</v>
      </c>
    </row>
    <row r="245" spans="1:10" x14ac:dyDescent="0.3">
      <c r="A245" s="25">
        <v>42996</v>
      </c>
      <c r="B245" s="96">
        <v>135.99</v>
      </c>
      <c r="C245" s="97">
        <v>45.8</v>
      </c>
      <c r="D245" s="97">
        <v>33.39</v>
      </c>
      <c r="E245" s="97">
        <v>130.02000000000001</v>
      </c>
      <c r="F245" s="26">
        <f t="shared" si="15"/>
        <v>-1.1413201512067412E-2</v>
      </c>
      <c r="G245" s="26">
        <f t="shared" si="16"/>
        <v>-9.7297297297297917E-3</v>
      </c>
      <c r="H245" s="26">
        <f t="shared" si="17"/>
        <v>-3.7752161383285368E-2</v>
      </c>
      <c r="I245" s="26">
        <f t="shared" si="20"/>
        <v>8.4765559819789851E-2</v>
      </c>
    </row>
    <row r="246" spans="1:10" x14ac:dyDescent="0.3">
      <c r="A246" s="25">
        <v>42997</v>
      </c>
      <c r="B246" s="96">
        <v>137.11000000000001</v>
      </c>
      <c r="C246" s="97">
        <v>43.6</v>
      </c>
      <c r="D246" s="97">
        <v>32.630000000000003</v>
      </c>
      <c r="E246" s="97">
        <v>125.4</v>
      </c>
      <c r="F246" s="26">
        <f t="shared" si="15"/>
        <v>8.235899698507276E-3</v>
      </c>
      <c r="G246" s="26">
        <f t="shared" si="16"/>
        <v>-4.8034934497816505E-2</v>
      </c>
      <c r="H246" s="26">
        <f t="shared" si="17"/>
        <v>-2.2761305780173643E-2</v>
      </c>
      <c r="I246" s="26">
        <f t="shared" si="20"/>
        <v>-3.5532994923857898E-2</v>
      </c>
    </row>
    <row r="247" spans="1:10" x14ac:dyDescent="0.3">
      <c r="A247" s="25">
        <v>42998</v>
      </c>
      <c r="B247" s="96">
        <v>135.80000000000001</v>
      </c>
      <c r="C247" s="97">
        <v>42.25</v>
      </c>
      <c r="D247" s="97">
        <v>33</v>
      </c>
      <c r="E247" s="97">
        <v>113.6</v>
      </c>
      <c r="F247" s="26">
        <f t="shared" si="15"/>
        <v>-9.5543724017212606E-3</v>
      </c>
      <c r="G247" s="26">
        <f t="shared" si="16"/>
        <v>-3.0963302752293611E-2</v>
      </c>
      <c r="H247" s="26">
        <f t="shared" si="17"/>
        <v>1.1339258351210463E-2</v>
      </c>
      <c r="I247" s="26">
        <f t="shared" si="20"/>
        <v>-9.4098883572567876E-2</v>
      </c>
    </row>
    <row r="248" spans="1:10" x14ac:dyDescent="0.3">
      <c r="A248" s="25">
        <v>42999</v>
      </c>
      <c r="B248" s="96">
        <v>133.21</v>
      </c>
      <c r="C248" s="97">
        <v>40.130000000000003</v>
      </c>
      <c r="D248" s="97">
        <v>30.85</v>
      </c>
      <c r="E248" s="97">
        <v>109.5</v>
      </c>
      <c r="F248" s="26">
        <f t="shared" si="15"/>
        <v>-1.9072164948453631E-2</v>
      </c>
      <c r="G248" s="26">
        <f t="shared" si="16"/>
        <v>-5.017751479289935E-2</v>
      </c>
      <c r="H248" s="26">
        <f t="shared" si="17"/>
        <v>-6.5151515151515113E-2</v>
      </c>
      <c r="I248" s="26">
        <f t="shared" si="20"/>
        <v>-3.60915492957746E-2</v>
      </c>
    </row>
    <row r="249" spans="1:10" x14ac:dyDescent="0.3">
      <c r="A249" s="25">
        <v>43000</v>
      </c>
      <c r="B249" s="96">
        <v>134.6</v>
      </c>
      <c r="C249" s="97">
        <v>40.479999999999997</v>
      </c>
      <c r="D249" s="97">
        <v>30.45</v>
      </c>
      <c r="E249" s="97">
        <v>129.9</v>
      </c>
      <c r="F249" s="26">
        <f t="shared" si="15"/>
        <v>1.0434652053149061E-2</v>
      </c>
      <c r="G249" s="26">
        <f t="shared" si="16"/>
        <v>8.7216546224768085E-3</v>
      </c>
      <c r="H249" s="26">
        <f t="shared" si="17"/>
        <v>-1.2965964343598124E-2</v>
      </c>
      <c r="I249" s="26">
        <f t="shared" si="20"/>
        <v>0.18630136986301374</v>
      </c>
    </row>
    <row r="250" spans="1:10" x14ac:dyDescent="0.3">
      <c r="A250" s="25">
        <v>43003</v>
      </c>
      <c r="B250" s="96">
        <v>133.99</v>
      </c>
      <c r="C250" s="97">
        <v>37.299999999999997</v>
      </c>
      <c r="D250" s="97">
        <v>28.3</v>
      </c>
      <c r="E250" s="97">
        <v>138</v>
      </c>
      <c r="F250" s="26">
        <f t="shared" si="15"/>
        <v>-4.5319465081722528E-3</v>
      </c>
      <c r="G250" s="26">
        <f t="shared" si="16"/>
        <v>-7.8557312252964431E-2</v>
      </c>
      <c r="H250" s="26">
        <f t="shared" si="17"/>
        <v>-7.0607553366174011E-2</v>
      </c>
      <c r="I250" s="26">
        <f t="shared" si="20"/>
        <v>6.2355658198614272E-2</v>
      </c>
    </row>
    <row r="251" spans="1:10" x14ac:dyDescent="0.3">
      <c r="A251" s="25">
        <v>43004</v>
      </c>
      <c r="B251" s="96">
        <v>141.5</v>
      </c>
      <c r="C251" s="97">
        <v>38.200000000000003</v>
      </c>
      <c r="D251" s="97">
        <v>28.15</v>
      </c>
      <c r="E251" s="97">
        <v>150</v>
      </c>
      <c r="F251" s="26">
        <f t="shared" si="15"/>
        <v>5.6048958877528102E-2</v>
      </c>
      <c r="G251" s="26">
        <f t="shared" si="16"/>
        <v>2.4128686327077903E-2</v>
      </c>
      <c r="H251" s="26">
        <f t="shared" si="17"/>
        <v>-5.3003533568905343E-3</v>
      </c>
      <c r="I251" s="26">
        <f t="shared" si="20"/>
        <v>8.6956521739130432E-2</v>
      </c>
    </row>
    <row r="252" spans="1:10" x14ac:dyDescent="0.3">
      <c r="A252" s="25">
        <v>43005</v>
      </c>
      <c r="B252" s="96">
        <v>144.5</v>
      </c>
      <c r="C252" s="97">
        <v>41.31</v>
      </c>
      <c r="D252" s="97">
        <v>31.5</v>
      </c>
      <c r="E252" s="97">
        <v>148.4</v>
      </c>
      <c r="F252" s="26">
        <f t="shared" si="15"/>
        <v>2.1201413427561839E-2</v>
      </c>
      <c r="G252" s="26">
        <f t="shared" si="16"/>
        <v>8.1413612565445007E-2</v>
      </c>
      <c r="H252" s="26">
        <f t="shared" si="17"/>
        <v>0.11900532859680289</v>
      </c>
      <c r="I252" s="26">
        <f t="shared" si="20"/>
        <v>-1.0666666666666628E-2</v>
      </c>
    </row>
    <row r="253" spans="1:10" x14ac:dyDescent="0.3">
      <c r="A253" s="25">
        <v>43006</v>
      </c>
      <c r="B253" s="96">
        <v>142.49</v>
      </c>
      <c r="C253" s="97">
        <v>41.5</v>
      </c>
      <c r="D253" s="97">
        <v>30</v>
      </c>
      <c r="E253" s="97">
        <v>148.80000000000001</v>
      </c>
      <c r="F253" s="26">
        <f t="shared" si="15"/>
        <v>-1.3910034602076061E-2</v>
      </c>
      <c r="G253" s="26">
        <f t="shared" si="16"/>
        <v>4.5993706124424528E-3</v>
      </c>
      <c r="H253" s="26">
        <f t="shared" si="17"/>
        <v>-4.7619047619047616E-2</v>
      </c>
      <c r="I253" s="26">
        <f t="shared" si="20"/>
        <v>2.6954177897574507E-3</v>
      </c>
    </row>
    <row r="254" spans="1:10" x14ac:dyDescent="0.3">
      <c r="A254" s="25">
        <v>43007</v>
      </c>
      <c r="B254" s="96">
        <v>145.01</v>
      </c>
      <c r="C254" s="97">
        <v>42.9</v>
      </c>
      <c r="D254" s="97">
        <v>30</v>
      </c>
      <c r="E254" s="97">
        <v>165.5</v>
      </c>
      <c r="F254" s="26">
        <f t="shared" si="15"/>
        <v>1.7685451610639214E-2</v>
      </c>
      <c r="G254" s="26">
        <f t="shared" si="16"/>
        <v>3.373493975903611E-2</v>
      </c>
      <c r="H254" s="26">
        <f t="shared" si="17"/>
        <v>0</v>
      </c>
      <c r="I254" s="26">
        <f t="shared" si="20"/>
        <v>0.11223118279569884</v>
      </c>
    </row>
    <row r="255" spans="1:10" x14ac:dyDescent="0.3">
      <c r="B255" s="96"/>
      <c r="C255" s="97"/>
      <c r="D255" s="97">
        <v>29.75</v>
      </c>
      <c r="E255" s="97">
        <v>178</v>
      </c>
    </row>
    <row r="256" spans="1:10" x14ac:dyDescent="0.3">
      <c r="B256" s="96"/>
    </row>
    <row r="257" spans="2:2" x14ac:dyDescent="0.3">
      <c r="B257" s="96"/>
    </row>
    <row r="258" spans="2:2" x14ac:dyDescent="0.3">
      <c r="B258" s="96"/>
    </row>
  </sheetData>
  <mergeCells count="11">
    <mergeCell ref="O23:O24"/>
    <mergeCell ref="K1:N1"/>
    <mergeCell ref="K5:N5"/>
    <mergeCell ref="K11:N11"/>
    <mergeCell ref="K17:M17"/>
    <mergeCell ref="K18:N18"/>
    <mergeCell ref="A1:A2"/>
    <mergeCell ref="B1:E1"/>
    <mergeCell ref="F1:I1"/>
    <mergeCell ref="O1:R1"/>
    <mergeCell ref="K20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8"/>
  <sheetViews>
    <sheetView workbookViewId="0">
      <selection activeCell="E24" sqref="E24"/>
    </sheetView>
  </sheetViews>
  <sheetFormatPr defaultRowHeight="14.4" x14ac:dyDescent="0.3"/>
  <cols>
    <col min="1" max="1" width="10.77734375" customWidth="1"/>
    <col min="3" max="3" width="9.88671875" bestFit="1" customWidth="1"/>
    <col min="4" max="4" width="10.44140625" bestFit="1" customWidth="1"/>
  </cols>
  <sheetData>
    <row r="1" spans="1:6" x14ac:dyDescent="0.3">
      <c r="A1" t="s">
        <v>75</v>
      </c>
    </row>
    <row r="3" spans="1:6" x14ac:dyDescent="0.3">
      <c r="B3" s="91" t="s">
        <v>46</v>
      </c>
      <c r="C3" s="91" t="s">
        <v>19</v>
      </c>
      <c r="D3" s="91" t="s">
        <v>73</v>
      </c>
    </row>
    <row r="4" spans="1:6" x14ac:dyDescent="0.3">
      <c r="A4" s="85" t="s">
        <v>78</v>
      </c>
      <c r="B4" s="84">
        <f>'5-Портфель ч.1'!M23</f>
        <v>-7.5136996105658771E-2</v>
      </c>
      <c r="C4" s="84">
        <f>'5-Портфель ч.1'!N23</f>
        <v>0.60801874828706959</v>
      </c>
      <c r="D4" s="175">
        <f>'5-Портфель ч.1'!N17</f>
        <v>0.18410138641238125</v>
      </c>
    </row>
    <row r="5" spans="1:6" x14ac:dyDescent="0.3">
      <c r="A5" s="85" t="s">
        <v>81</v>
      </c>
      <c r="B5" s="84">
        <f>'5-Портфель ч.1'!M24</f>
        <v>0.42677749411078758</v>
      </c>
      <c r="C5" s="84">
        <f>'5-Портфель ч.1'!N24</f>
        <v>0.74854075872043147</v>
      </c>
      <c r="D5" s="175"/>
    </row>
    <row r="8" spans="1:6" x14ac:dyDescent="0.3">
      <c r="A8" s="185" t="s">
        <v>58</v>
      </c>
      <c r="B8" s="185"/>
      <c r="C8" s="171" t="s">
        <v>72</v>
      </c>
      <c r="D8" s="171"/>
    </row>
    <row r="9" spans="1:6" ht="18" x14ac:dyDescent="0.35">
      <c r="A9" s="17" t="s">
        <v>78</v>
      </c>
      <c r="B9" s="17" t="s">
        <v>81</v>
      </c>
      <c r="C9" s="91" t="s">
        <v>76</v>
      </c>
      <c r="D9" s="91" t="s">
        <v>19</v>
      </c>
      <c r="E9" s="62"/>
      <c r="F9" s="62"/>
    </row>
    <row r="10" spans="1:6" x14ac:dyDescent="0.3">
      <c r="A10">
        <v>0.01</v>
      </c>
      <c r="B10">
        <f>1-A10</f>
        <v>0.99</v>
      </c>
      <c r="C10">
        <f>$B$4*A10+$B$5*B10</f>
        <v>0.42175834920862315</v>
      </c>
      <c r="D10">
        <f>SQRT(A10^2*$C$4^2+B10^2*$C$5^2+2*A10*B10*$C$4*$C$5*$D$4)</f>
        <v>0.74219878319811949</v>
      </c>
      <c r="E10" s="17"/>
      <c r="F10" s="17"/>
    </row>
    <row r="11" spans="1:6" x14ac:dyDescent="0.3">
      <c r="A11">
        <f>A10+0.01</f>
        <v>0.02</v>
      </c>
      <c r="B11">
        <f t="shared" ref="B11:B74" si="0">1-A11</f>
        <v>0.98</v>
      </c>
      <c r="C11" s="97">
        <f t="shared" ref="C11:C74" si="1">$B$4*A11+$B$5*B11</f>
        <v>0.41673920430645861</v>
      </c>
      <c r="D11" s="97">
        <f t="shared" ref="D11:D74" si="2">SQRT(A11^2*$C$4^2+B11^2*$C$5^2+2*A11*B11*$C$4*$C$5*$D$4)</f>
        <v>0.73590575776919998</v>
      </c>
    </row>
    <row r="12" spans="1:6" x14ac:dyDescent="0.3">
      <c r="A12">
        <f t="shared" ref="A12:A75" si="3">A11+0.01</f>
        <v>0.03</v>
      </c>
      <c r="B12">
        <f t="shared" si="0"/>
        <v>0.97</v>
      </c>
      <c r="C12" s="97">
        <f t="shared" si="1"/>
        <v>0.41172005940429418</v>
      </c>
      <c r="D12" s="97">
        <f t="shared" si="2"/>
        <v>0.72966294895453798</v>
      </c>
    </row>
    <row r="13" spans="1:6" x14ac:dyDescent="0.3">
      <c r="A13">
        <f t="shared" si="3"/>
        <v>0.04</v>
      </c>
      <c r="B13">
        <f t="shared" si="0"/>
        <v>0.96</v>
      </c>
      <c r="C13" s="97">
        <f t="shared" si="1"/>
        <v>0.40670091450212975</v>
      </c>
      <c r="D13" s="97">
        <f t="shared" si="2"/>
        <v>0.72347165670694136</v>
      </c>
    </row>
    <row r="14" spans="1:6" x14ac:dyDescent="0.3">
      <c r="A14">
        <f t="shared" si="3"/>
        <v>0.05</v>
      </c>
      <c r="B14">
        <f t="shared" si="0"/>
        <v>0.95</v>
      </c>
      <c r="C14" s="97">
        <f t="shared" si="1"/>
        <v>0.40168176959996521</v>
      </c>
      <c r="D14" s="97">
        <f t="shared" si="2"/>
        <v>0.71733321494380919</v>
      </c>
    </row>
    <row r="15" spans="1:6" x14ac:dyDescent="0.3">
      <c r="A15">
        <f t="shared" si="3"/>
        <v>6.0000000000000005E-2</v>
      </c>
      <c r="B15">
        <f t="shared" si="0"/>
        <v>0.94</v>
      </c>
      <c r="C15" s="97">
        <f t="shared" si="1"/>
        <v>0.39666262469780078</v>
      </c>
      <c r="D15" s="97">
        <f t="shared" si="2"/>
        <v>0.71124899204641201</v>
      </c>
    </row>
    <row r="16" spans="1:6" x14ac:dyDescent="0.3">
      <c r="A16">
        <f t="shared" si="3"/>
        <v>7.0000000000000007E-2</v>
      </c>
      <c r="B16">
        <f t="shared" si="0"/>
        <v>0.92999999999999994</v>
      </c>
      <c r="C16" s="97">
        <f t="shared" si="1"/>
        <v>0.39164347979563635</v>
      </c>
      <c r="D16" s="97">
        <f t="shared" si="2"/>
        <v>0.70522039132070913</v>
      </c>
    </row>
    <row r="17" spans="1:4" x14ac:dyDescent="0.3">
      <c r="A17">
        <f t="shared" si="3"/>
        <v>0.08</v>
      </c>
      <c r="B17">
        <f t="shared" si="0"/>
        <v>0.92</v>
      </c>
      <c r="C17" s="97">
        <f t="shared" si="1"/>
        <v>0.38662433489347187</v>
      </c>
      <c r="D17" s="97">
        <f t="shared" si="2"/>
        <v>0.69924885141422466</v>
      </c>
    </row>
    <row r="18" spans="1:4" x14ac:dyDescent="0.3">
      <c r="A18">
        <f t="shared" si="3"/>
        <v>0.09</v>
      </c>
      <c r="B18">
        <f t="shared" si="0"/>
        <v>0.91</v>
      </c>
      <c r="C18" s="97">
        <f t="shared" si="1"/>
        <v>0.38160518999130744</v>
      </c>
      <c r="D18" s="97">
        <f t="shared" si="2"/>
        <v>0.69333584668310055</v>
      </c>
    </row>
    <row r="19" spans="1:4" x14ac:dyDescent="0.3">
      <c r="A19">
        <f t="shared" si="3"/>
        <v>9.9999999999999992E-2</v>
      </c>
      <c r="B19">
        <f t="shared" si="0"/>
        <v>0.9</v>
      </c>
      <c r="C19" s="97">
        <f t="shared" si="1"/>
        <v>0.37658604508914295</v>
      </c>
      <c r="D19" s="97">
        <f t="shared" si="2"/>
        <v>0.68748288750303643</v>
      </c>
    </row>
    <row r="20" spans="1:4" x14ac:dyDescent="0.3">
      <c r="A20">
        <f t="shared" si="3"/>
        <v>0.10999999999999999</v>
      </c>
      <c r="B20">
        <f t="shared" si="0"/>
        <v>0.89</v>
      </c>
      <c r="C20" s="97">
        <f t="shared" si="1"/>
        <v>0.37156690018697847</v>
      </c>
      <c r="D20" s="97">
        <f t="shared" si="2"/>
        <v>0.681691520517407</v>
      </c>
    </row>
    <row r="21" spans="1:4" x14ac:dyDescent="0.3">
      <c r="A21">
        <f t="shared" si="3"/>
        <v>0.11999999999999998</v>
      </c>
      <c r="B21">
        <f t="shared" si="0"/>
        <v>0.88</v>
      </c>
      <c r="C21" s="97">
        <f t="shared" si="1"/>
        <v>0.36654775528481404</v>
      </c>
      <c r="D21" s="97">
        <f t="shared" si="2"/>
        <v>0.6759633288154302</v>
      </c>
    </row>
    <row r="22" spans="1:4" x14ac:dyDescent="0.3">
      <c r="A22">
        <f t="shared" si="3"/>
        <v>0.12999999999999998</v>
      </c>
      <c r="B22">
        <f t="shared" si="0"/>
        <v>0.87</v>
      </c>
      <c r="C22" s="97">
        <f t="shared" si="1"/>
        <v>0.36152861038264955</v>
      </c>
      <c r="D22" s="97">
        <f t="shared" si="2"/>
        <v>0.67029993203283367</v>
      </c>
    </row>
    <row r="23" spans="1:4" x14ac:dyDescent="0.3">
      <c r="A23">
        <f t="shared" si="3"/>
        <v>0.13999999999999999</v>
      </c>
      <c r="B23">
        <f t="shared" si="0"/>
        <v>0.86</v>
      </c>
      <c r="C23" s="97">
        <f t="shared" si="1"/>
        <v>0.35650946548048507</v>
      </c>
      <c r="D23" s="97">
        <f t="shared" si="2"/>
        <v>0.66470298636705905</v>
      </c>
    </row>
    <row r="24" spans="1:4" x14ac:dyDescent="0.3">
      <c r="A24">
        <f t="shared" si="3"/>
        <v>0.15</v>
      </c>
      <c r="B24">
        <f t="shared" si="0"/>
        <v>0.85</v>
      </c>
      <c r="C24" s="97">
        <f t="shared" si="1"/>
        <v>0.35149032057832064</v>
      </c>
      <c r="D24" s="97">
        <f t="shared" si="2"/>
        <v>0.65917418449862952</v>
      </c>
    </row>
    <row r="25" spans="1:4" x14ac:dyDescent="0.3">
      <c r="A25">
        <f t="shared" si="3"/>
        <v>0.16</v>
      </c>
      <c r="B25">
        <f t="shared" si="0"/>
        <v>0.84</v>
      </c>
      <c r="C25" s="97">
        <f t="shared" si="1"/>
        <v>0.34647117567615615</v>
      </c>
      <c r="D25" s="97">
        <f t="shared" si="2"/>
        <v>0.65371525540992304</v>
      </c>
    </row>
    <row r="26" spans="1:4" x14ac:dyDescent="0.3">
      <c r="A26">
        <f t="shared" si="3"/>
        <v>0.17</v>
      </c>
      <c r="B26">
        <f t="shared" si="0"/>
        <v>0.83</v>
      </c>
      <c r="C26" s="97">
        <f t="shared" si="1"/>
        <v>0.34145203077399167</v>
      </c>
      <c r="D26" s="97">
        <f t="shared" si="2"/>
        <v>0.64832796409222526</v>
      </c>
    </row>
    <row r="27" spans="1:4" x14ac:dyDescent="0.3">
      <c r="A27">
        <f t="shared" si="3"/>
        <v>0.18000000000000002</v>
      </c>
      <c r="B27">
        <f t="shared" si="0"/>
        <v>0.82</v>
      </c>
      <c r="C27" s="97">
        <f t="shared" si="1"/>
        <v>0.33643288587182724</v>
      </c>
      <c r="D27" s="97">
        <f t="shared" si="2"/>
        <v>0.64301411113159845</v>
      </c>
    </row>
    <row r="28" spans="1:4" x14ac:dyDescent="0.3">
      <c r="A28">
        <f t="shared" si="3"/>
        <v>0.19000000000000003</v>
      </c>
      <c r="B28">
        <f t="shared" si="0"/>
        <v>0.80999999999999994</v>
      </c>
      <c r="C28" s="97">
        <f t="shared" si="1"/>
        <v>0.33141374096966275</v>
      </c>
      <c r="D28" s="97">
        <f t="shared" si="2"/>
        <v>0.63777553216380989</v>
      </c>
    </row>
    <row r="29" spans="1:4" x14ac:dyDescent="0.3">
      <c r="A29">
        <f t="shared" si="3"/>
        <v>0.20000000000000004</v>
      </c>
      <c r="B29">
        <f t="shared" si="0"/>
        <v>0.79999999999999993</v>
      </c>
      <c r="C29" s="97">
        <f t="shared" si="1"/>
        <v>0.32639459606749827</v>
      </c>
      <c r="D29" s="97">
        <f t="shared" si="2"/>
        <v>0.63261409718831219</v>
      </c>
    </row>
    <row r="30" spans="1:4" x14ac:dyDescent="0.3">
      <c r="A30">
        <f t="shared" si="3"/>
        <v>0.21000000000000005</v>
      </c>
      <c r="B30">
        <f t="shared" si="0"/>
        <v>0.78999999999999992</v>
      </c>
      <c r="C30" s="97">
        <f t="shared" si="1"/>
        <v>0.32137545116533384</v>
      </c>
      <c r="D30" s="97">
        <f t="shared" si="2"/>
        <v>0.62753170973108341</v>
      </c>
    </row>
    <row r="31" spans="1:4" x14ac:dyDescent="0.3">
      <c r="A31">
        <f t="shared" si="3"/>
        <v>0.22000000000000006</v>
      </c>
      <c r="B31">
        <f t="shared" si="0"/>
        <v>0.77999999999999992</v>
      </c>
      <c r="C31" s="97">
        <f t="shared" si="1"/>
        <v>0.31635630626316935</v>
      </c>
      <c r="D31" s="97">
        <f t="shared" si="2"/>
        <v>0.62253030584601377</v>
      </c>
    </row>
    <row r="32" spans="1:4" x14ac:dyDescent="0.3">
      <c r="A32">
        <f t="shared" si="3"/>
        <v>0.23000000000000007</v>
      </c>
      <c r="B32">
        <f t="shared" si="0"/>
        <v>0.76999999999999991</v>
      </c>
      <c r="C32" s="97">
        <f t="shared" si="1"/>
        <v>0.31133716136100487</v>
      </c>
      <c r="D32" s="97">
        <f t="shared" si="2"/>
        <v>0.61761185294449084</v>
      </c>
    </row>
    <row r="33" spans="1:4" x14ac:dyDescent="0.3">
      <c r="A33">
        <f t="shared" si="3"/>
        <v>0.24000000000000007</v>
      </c>
      <c r="B33">
        <f t="shared" si="0"/>
        <v>0.7599999999999999</v>
      </c>
      <c r="C33" s="97">
        <f t="shared" si="1"/>
        <v>0.30631801645884038</v>
      </c>
      <c r="D33" s="97">
        <f t="shared" si="2"/>
        <v>0.61277834844289691</v>
      </c>
    </row>
    <row r="34" spans="1:4" x14ac:dyDescent="0.3">
      <c r="A34">
        <f t="shared" si="3"/>
        <v>0.25000000000000006</v>
      </c>
      <c r="B34">
        <f t="shared" si="0"/>
        <v>0.75</v>
      </c>
      <c r="C34" s="97">
        <f t="shared" si="1"/>
        <v>0.30129887155667601</v>
      </c>
      <c r="D34" s="97">
        <f t="shared" si="2"/>
        <v>0.60803181821789787</v>
      </c>
    </row>
    <row r="35" spans="1:4" x14ac:dyDescent="0.3">
      <c r="A35">
        <f t="shared" si="3"/>
        <v>0.26000000000000006</v>
      </c>
      <c r="B35">
        <f t="shared" si="0"/>
        <v>0.74</v>
      </c>
      <c r="C35" s="97">
        <f t="shared" si="1"/>
        <v>0.29627972665451152</v>
      </c>
      <c r="D35" s="97">
        <f t="shared" si="2"/>
        <v>0.60337431485969151</v>
      </c>
    </row>
    <row r="36" spans="1:4" x14ac:dyDescent="0.3">
      <c r="A36">
        <f t="shared" si="3"/>
        <v>0.27000000000000007</v>
      </c>
      <c r="B36">
        <f t="shared" si="0"/>
        <v>0.73</v>
      </c>
      <c r="C36" s="97">
        <f t="shared" si="1"/>
        <v>0.29126058175234704</v>
      </c>
      <c r="D36" s="97">
        <f t="shared" si="2"/>
        <v>0.59880791571381442</v>
      </c>
    </row>
    <row r="37" spans="1:4" x14ac:dyDescent="0.3">
      <c r="A37">
        <f t="shared" si="3"/>
        <v>0.28000000000000008</v>
      </c>
      <c r="B37">
        <f t="shared" si="0"/>
        <v>0.72</v>
      </c>
      <c r="C37" s="97">
        <f t="shared" si="1"/>
        <v>0.28624143685018261</v>
      </c>
      <c r="D37" s="97">
        <f t="shared" si="2"/>
        <v>0.59433472070267312</v>
      </c>
    </row>
    <row r="38" spans="1:4" x14ac:dyDescent="0.3">
      <c r="A38">
        <f t="shared" si="3"/>
        <v>0.29000000000000009</v>
      </c>
      <c r="B38">
        <f t="shared" si="0"/>
        <v>0.71</v>
      </c>
      <c r="C38" s="97">
        <f t="shared" si="1"/>
        <v>0.28122229194801812</v>
      </c>
      <c r="D38" s="97">
        <f t="shared" si="2"/>
        <v>0.58995684991871</v>
      </c>
    </row>
    <row r="39" spans="1:4" x14ac:dyDescent="0.3">
      <c r="A39">
        <f t="shared" si="3"/>
        <v>0.3000000000000001</v>
      </c>
      <c r="B39">
        <f t="shared" si="0"/>
        <v>0.7</v>
      </c>
      <c r="C39" s="97">
        <f t="shared" si="1"/>
        <v>0.27620314704585364</v>
      </c>
      <c r="D39" s="97">
        <f t="shared" si="2"/>
        <v>0.58567644098202509</v>
      </c>
    </row>
    <row r="40" spans="1:4" x14ac:dyDescent="0.3">
      <c r="A40">
        <f t="shared" si="3"/>
        <v>0.31000000000000011</v>
      </c>
      <c r="B40">
        <f t="shared" si="0"/>
        <v>0.69</v>
      </c>
      <c r="C40" s="97">
        <f t="shared" si="1"/>
        <v>0.27118400214368921</v>
      </c>
      <c r="D40" s="97">
        <f t="shared" si="2"/>
        <v>0.58149564615637206</v>
      </c>
    </row>
    <row r="41" spans="1:4" x14ac:dyDescent="0.3">
      <c r="A41">
        <f t="shared" si="3"/>
        <v>0.32000000000000012</v>
      </c>
      <c r="B41">
        <f t="shared" si="0"/>
        <v>0.67999999999999994</v>
      </c>
      <c r="C41" s="97">
        <f t="shared" si="1"/>
        <v>0.26616485724152472</v>
      </c>
      <c r="D41" s="97">
        <f t="shared" si="2"/>
        <v>0.57741662921874981</v>
      </c>
    </row>
    <row r="42" spans="1:4" x14ac:dyDescent="0.3">
      <c r="A42">
        <f t="shared" si="3"/>
        <v>0.33000000000000013</v>
      </c>
      <c r="B42">
        <f t="shared" si="0"/>
        <v>0.66999999999999993</v>
      </c>
      <c r="C42" s="97">
        <f t="shared" si="1"/>
        <v>0.26114571233936024</v>
      </c>
      <c r="D42" s="97">
        <f t="shared" si="2"/>
        <v>0.57344156207930275</v>
      </c>
    </row>
    <row r="43" spans="1:4" x14ac:dyDescent="0.3">
      <c r="A43">
        <f t="shared" si="3"/>
        <v>0.34000000000000014</v>
      </c>
      <c r="B43">
        <f t="shared" si="0"/>
        <v>0.65999999999999992</v>
      </c>
      <c r="C43" s="97">
        <f t="shared" si="1"/>
        <v>0.25612656743719581</v>
      </c>
      <c r="D43" s="97">
        <f t="shared" si="2"/>
        <v>0.56957262114996321</v>
      </c>
    </row>
    <row r="44" spans="1:4" x14ac:dyDescent="0.3">
      <c r="A44">
        <f t="shared" si="3"/>
        <v>0.35000000000000014</v>
      </c>
      <c r="B44">
        <f t="shared" si="0"/>
        <v>0.64999999999999991</v>
      </c>
      <c r="C44" s="97">
        <f t="shared" si="1"/>
        <v>0.25110742253503132</v>
      </c>
      <c r="D44" s="97">
        <f t="shared" si="2"/>
        <v>0.56581198346218287</v>
      </c>
    </row>
    <row r="45" spans="1:4" x14ac:dyDescent="0.3">
      <c r="A45">
        <f t="shared" si="3"/>
        <v>0.36000000000000015</v>
      </c>
      <c r="B45">
        <f t="shared" si="0"/>
        <v>0.6399999999999999</v>
      </c>
      <c r="C45" s="97">
        <f t="shared" si="1"/>
        <v>0.24608827763286684</v>
      </c>
      <c r="D45" s="97">
        <f t="shared" si="2"/>
        <v>0.56216182253623437</v>
      </c>
    </row>
    <row r="46" spans="1:4" x14ac:dyDescent="0.3">
      <c r="A46">
        <f t="shared" si="3"/>
        <v>0.37000000000000016</v>
      </c>
      <c r="B46">
        <f t="shared" si="0"/>
        <v>0.62999999999999989</v>
      </c>
      <c r="C46" s="97">
        <f t="shared" si="1"/>
        <v>0.24106913273070238</v>
      </c>
      <c r="D46" s="97">
        <f t="shared" si="2"/>
        <v>0.55862430400689955</v>
      </c>
    </row>
    <row r="47" spans="1:4" x14ac:dyDescent="0.3">
      <c r="A47">
        <f t="shared" si="3"/>
        <v>0.38000000000000017</v>
      </c>
      <c r="B47">
        <f t="shared" si="0"/>
        <v>0.61999999999999988</v>
      </c>
      <c r="C47" s="97">
        <f t="shared" si="1"/>
        <v>0.23604998782853787</v>
      </c>
      <c r="D47" s="97">
        <f t="shared" si="2"/>
        <v>0.55520158101288442</v>
      </c>
    </row>
    <row r="48" spans="1:4" x14ac:dyDescent="0.3">
      <c r="A48">
        <f t="shared" si="3"/>
        <v>0.39000000000000018</v>
      </c>
      <c r="B48">
        <f t="shared" si="0"/>
        <v>0.60999999999999988</v>
      </c>
      <c r="C48" s="97">
        <f t="shared" si="1"/>
        <v>0.23103084292637344</v>
      </c>
      <c r="D48" s="97">
        <f t="shared" si="2"/>
        <v>0.55189578936000327</v>
      </c>
    </row>
    <row r="49" spans="1:4" x14ac:dyDescent="0.3">
      <c r="A49">
        <f t="shared" si="3"/>
        <v>0.40000000000000019</v>
      </c>
      <c r="B49">
        <f t="shared" si="0"/>
        <v>0.59999999999999987</v>
      </c>
      <c r="C49" s="97">
        <f t="shared" si="1"/>
        <v>0.22601169802420898</v>
      </c>
      <c r="D49" s="97">
        <f t="shared" si="2"/>
        <v>0.54870904247103214</v>
      </c>
    </row>
    <row r="50" spans="1:4" x14ac:dyDescent="0.3">
      <c r="A50">
        <f t="shared" si="3"/>
        <v>0.4100000000000002</v>
      </c>
      <c r="B50">
        <f t="shared" si="0"/>
        <v>0.58999999999999986</v>
      </c>
      <c r="C50" s="97">
        <f t="shared" si="1"/>
        <v>0.22099255312204447</v>
      </c>
      <c r="D50" s="97">
        <f t="shared" si="2"/>
        <v>0.5456434261381089</v>
      </c>
    </row>
    <row r="51" spans="1:4" x14ac:dyDescent="0.3">
      <c r="A51">
        <f t="shared" si="3"/>
        <v>0.42000000000000021</v>
      </c>
      <c r="B51">
        <f t="shared" si="0"/>
        <v>0.57999999999999985</v>
      </c>
      <c r="C51" s="97">
        <f t="shared" si="1"/>
        <v>0.21597340821988004</v>
      </c>
      <c r="D51" s="97">
        <f t="shared" si="2"/>
        <v>0.54270099309663344</v>
      </c>
    </row>
    <row r="52" spans="1:4" x14ac:dyDescent="0.3">
      <c r="A52">
        <f t="shared" si="3"/>
        <v>0.43000000000000022</v>
      </c>
      <c r="B52">
        <f t="shared" si="0"/>
        <v>0.56999999999999984</v>
      </c>
      <c r="C52" s="97">
        <f t="shared" si="1"/>
        <v>0.21095426331771555</v>
      </c>
      <c r="D52" s="97">
        <f t="shared" si="2"/>
        <v>0.5398837574427402</v>
      </c>
    </row>
    <row r="53" spans="1:4" x14ac:dyDescent="0.3">
      <c r="A53">
        <f t="shared" si="3"/>
        <v>0.44000000000000022</v>
      </c>
      <c r="B53">
        <f t="shared" si="0"/>
        <v>0.55999999999999983</v>
      </c>
      <c r="C53" s="97">
        <f t="shared" si="1"/>
        <v>0.20593511841555109</v>
      </c>
      <c r="D53" s="97">
        <f t="shared" si="2"/>
        <v>0.53719368891954788</v>
      </c>
    </row>
    <row r="54" spans="1:4" x14ac:dyDescent="0.3">
      <c r="A54">
        <f t="shared" si="3"/>
        <v>0.45000000000000023</v>
      </c>
      <c r="B54">
        <f t="shared" si="0"/>
        <v>0.54999999999999982</v>
      </c>
      <c r="C54" s="97">
        <f t="shared" si="1"/>
        <v>0.20091597351338664</v>
      </c>
      <c r="D54" s="97">
        <f t="shared" si="2"/>
        <v>0.53463270710046695</v>
      </c>
    </row>
    <row r="55" spans="1:4" x14ac:dyDescent="0.3">
      <c r="A55">
        <f t="shared" si="3"/>
        <v>0.46000000000000024</v>
      </c>
      <c r="B55">
        <f t="shared" si="0"/>
        <v>0.53999999999999981</v>
      </c>
      <c r="C55" s="97">
        <f t="shared" si="1"/>
        <v>0.19589682861122215</v>
      </c>
      <c r="D55" s="97">
        <f t="shared" si="2"/>
        <v>0.53220267550082512</v>
      </c>
    </row>
    <row r="56" spans="1:4" x14ac:dyDescent="0.3">
      <c r="A56">
        <f t="shared" si="3"/>
        <v>0.47000000000000025</v>
      </c>
      <c r="B56">
        <f t="shared" si="0"/>
        <v>0.5299999999999998</v>
      </c>
      <c r="C56" s="97">
        <f t="shared" si="1"/>
        <v>0.19087768370905769</v>
      </c>
      <c r="D56" s="97">
        <f t="shared" si="2"/>
        <v>0.52990539565188488</v>
      </c>
    </row>
    <row r="57" spans="1:4" x14ac:dyDescent="0.3">
      <c r="A57">
        <f t="shared" si="3"/>
        <v>0.48000000000000026</v>
      </c>
      <c r="B57">
        <f t="shared" si="0"/>
        <v>0.5199999999999998</v>
      </c>
      <c r="C57" s="97">
        <f t="shared" si="1"/>
        <v>0.18585853880689324</v>
      </c>
      <c r="D57" s="97">
        <f t="shared" si="2"/>
        <v>0.52774260117391114</v>
      </c>
    </row>
    <row r="58" spans="1:4" x14ac:dyDescent="0.3">
      <c r="A58">
        <f t="shared" si="3"/>
        <v>0.49000000000000027</v>
      </c>
      <c r="B58">
        <f t="shared" si="0"/>
        <v>0.50999999999999979</v>
      </c>
      <c r="C58" s="97">
        <f t="shared" si="1"/>
        <v>0.18083939390472875</v>
      </c>
      <c r="D58" s="97">
        <f t="shared" si="2"/>
        <v>0.52571595188724518</v>
      </c>
    </row>
    <row r="59" spans="1:4" x14ac:dyDescent="0.3">
      <c r="A59">
        <f t="shared" si="3"/>
        <v>0.50000000000000022</v>
      </c>
      <c r="B59">
        <f t="shared" si="0"/>
        <v>0.49999999999999978</v>
      </c>
      <c r="C59" s="97">
        <f t="shared" si="1"/>
        <v>0.17582024900256432</v>
      </c>
      <c r="D59" s="97">
        <f t="shared" si="2"/>
        <v>0.52382702800227843</v>
      </c>
    </row>
    <row r="60" spans="1:4" x14ac:dyDescent="0.3">
      <c r="A60">
        <f t="shared" si="3"/>
        <v>0.51000000000000023</v>
      </c>
      <c r="B60">
        <f t="shared" si="0"/>
        <v>0.48999999999999977</v>
      </c>
      <c r="C60" s="97">
        <f t="shared" si="1"/>
        <v>0.17080110410039984</v>
      </c>
      <c r="D60" s="97">
        <f t="shared" si="2"/>
        <v>0.52207732443074806</v>
      </c>
    </row>
    <row r="61" spans="1:4" x14ac:dyDescent="0.3">
      <c r="A61">
        <f t="shared" si="3"/>
        <v>0.52000000000000024</v>
      </c>
      <c r="B61">
        <f t="shared" si="0"/>
        <v>0.47999999999999976</v>
      </c>
      <c r="C61" s="97">
        <f t="shared" si="1"/>
        <v>0.16578195919823535</v>
      </c>
      <c r="D61" s="97">
        <f t="shared" si="2"/>
        <v>0.52046824526182045</v>
      </c>
    </row>
    <row r="62" spans="1:4" x14ac:dyDescent="0.3">
      <c r="A62">
        <f t="shared" si="3"/>
        <v>0.53000000000000025</v>
      </c>
      <c r="B62">
        <f t="shared" si="0"/>
        <v>0.46999999999999975</v>
      </c>
      <c r="C62" s="97">
        <f t="shared" si="1"/>
        <v>0.16076281429607087</v>
      </c>
      <c r="D62" s="97">
        <f t="shared" si="2"/>
        <v>0.51900109844695852</v>
      </c>
    </row>
    <row r="63" spans="1:4" x14ac:dyDescent="0.3">
      <c r="A63">
        <f t="shared" si="3"/>
        <v>0.54000000000000026</v>
      </c>
      <c r="B63">
        <f t="shared" si="0"/>
        <v>0.45999999999999974</v>
      </c>
      <c r="C63" s="97">
        <f t="shared" si="1"/>
        <v>0.15574366939390644</v>
      </c>
      <c r="D63" s="97">
        <f t="shared" si="2"/>
        <v>0.51767709073751933</v>
      </c>
    </row>
    <row r="64" spans="1:4" x14ac:dyDescent="0.3">
      <c r="A64">
        <f t="shared" si="3"/>
        <v>0.55000000000000027</v>
      </c>
      <c r="B64">
        <f t="shared" si="0"/>
        <v>0.44999999999999973</v>
      </c>
      <c r="C64" s="97">
        <f t="shared" si="1"/>
        <v>0.15072452449174195</v>
      </c>
      <c r="D64" s="97">
        <f t="shared" si="2"/>
        <v>0.51649732291838191</v>
      </c>
    </row>
    <row r="65" spans="1:4" x14ac:dyDescent="0.3">
      <c r="A65">
        <f t="shared" si="3"/>
        <v>0.56000000000000028</v>
      </c>
      <c r="B65">
        <f t="shared" si="0"/>
        <v>0.43999999999999972</v>
      </c>
      <c r="C65" s="97">
        <f t="shared" si="1"/>
        <v>0.14570537958957747</v>
      </c>
      <c r="D65" s="97">
        <f t="shared" si="2"/>
        <v>0.5154627853796333</v>
      </c>
    </row>
    <row r="66" spans="1:4" x14ac:dyDescent="0.3">
      <c r="A66">
        <f t="shared" si="3"/>
        <v>0.57000000000000028</v>
      </c>
      <c r="B66">
        <f t="shared" si="0"/>
        <v>0.42999999999999972</v>
      </c>
      <c r="C66" s="97">
        <f t="shared" si="1"/>
        <v>0.14068623468741304</v>
      </c>
      <c r="D66" s="97">
        <f t="shared" si="2"/>
        <v>0.51457435406643193</v>
      </c>
    </row>
    <row r="67" spans="1:4" x14ac:dyDescent="0.3">
      <c r="A67">
        <f t="shared" si="3"/>
        <v>0.58000000000000029</v>
      </c>
      <c r="B67">
        <f t="shared" si="0"/>
        <v>0.41999999999999971</v>
      </c>
      <c r="C67" s="97">
        <f t="shared" si="1"/>
        <v>0.13566708978524855</v>
      </c>
      <c r="D67" s="97">
        <f t="shared" si="2"/>
        <v>0.51383278684463363</v>
      </c>
    </row>
    <row r="68" spans="1:4" x14ac:dyDescent="0.3">
      <c r="A68">
        <f t="shared" si="3"/>
        <v>0.5900000000000003</v>
      </c>
      <c r="B68">
        <f t="shared" si="0"/>
        <v>0.4099999999999997</v>
      </c>
      <c r="C68" s="97">
        <f t="shared" si="1"/>
        <v>0.13064794488308407</v>
      </c>
      <c r="D68" s="97">
        <f t="shared" si="2"/>
        <v>0.5132387203166191</v>
      </c>
    </row>
    <row r="69" spans="1:4" x14ac:dyDescent="0.3">
      <c r="A69">
        <f t="shared" si="3"/>
        <v>0.60000000000000031</v>
      </c>
      <c r="B69">
        <f t="shared" si="0"/>
        <v>0.39999999999999969</v>
      </c>
      <c r="C69" s="97">
        <f t="shared" si="1"/>
        <v>0.12562879998091964</v>
      </c>
      <c r="D69" s="97">
        <f t="shared" si="2"/>
        <v>0.51279266711804694</v>
      </c>
    </row>
    <row r="70" spans="1:4" x14ac:dyDescent="0.3">
      <c r="A70">
        <f t="shared" si="3"/>
        <v>0.61000000000000032</v>
      </c>
      <c r="B70">
        <f t="shared" si="0"/>
        <v>0.38999999999999968</v>
      </c>
      <c r="C70" s="97">
        <f t="shared" si="1"/>
        <v>0.12060965507875515</v>
      </c>
      <c r="D70" s="97">
        <f t="shared" si="2"/>
        <v>0.51249501372200745</v>
      </c>
    </row>
    <row r="71" spans="1:4" x14ac:dyDescent="0.3">
      <c r="A71">
        <f t="shared" si="3"/>
        <v>0.62000000000000033</v>
      </c>
      <c r="B71">
        <f t="shared" si="0"/>
        <v>0.37999999999999967</v>
      </c>
      <c r="C71" s="97">
        <f t="shared" si="1"/>
        <v>0.11559051017659067</v>
      </c>
      <c r="D71" s="97">
        <f t="shared" si="2"/>
        <v>0.51234601877235497</v>
      </c>
    </row>
    <row r="72" spans="1:4" x14ac:dyDescent="0.3">
      <c r="A72">
        <f t="shared" si="3"/>
        <v>0.63000000000000034</v>
      </c>
      <c r="B72">
        <f t="shared" si="0"/>
        <v>0.36999999999999966</v>
      </c>
      <c r="C72" s="97">
        <f t="shared" si="1"/>
        <v>0.11057136527442622</v>
      </c>
      <c r="D72" s="97">
        <f t="shared" si="2"/>
        <v>0.51234581196290174</v>
      </c>
    </row>
    <row r="73" spans="1:4" x14ac:dyDescent="0.3">
      <c r="A73">
        <f t="shared" si="3"/>
        <v>0.64000000000000035</v>
      </c>
      <c r="B73">
        <f t="shared" si="0"/>
        <v>0.35999999999999965</v>
      </c>
      <c r="C73" s="97">
        <f t="shared" si="1"/>
        <v>0.10555222037226175</v>
      </c>
      <c r="D73" s="97">
        <f t="shared" si="2"/>
        <v>0.51249439347377168</v>
      </c>
    </row>
    <row r="74" spans="1:4" x14ac:dyDescent="0.3">
      <c r="A74">
        <f t="shared" si="3"/>
        <v>0.65000000000000036</v>
      </c>
      <c r="B74">
        <f t="shared" si="0"/>
        <v>0.34999999999999964</v>
      </c>
      <c r="C74" s="97">
        <f t="shared" si="1"/>
        <v>0.10053307547009727</v>
      </c>
      <c r="D74" s="97">
        <f t="shared" si="2"/>
        <v>0.512791633970616</v>
      </c>
    </row>
    <row r="75" spans="1:4" x14ac:dyDescent="0.3">
      <c r="A75">
        <f t="shared" si="3"/>
        <v>0.66000000000000036</v>
      </c>
      <c r="B75">
        <f t="shared" ref="B75:B108" si="4">1-A75</f>
        <v>0.33999999999999964</v>
      </c>
      <c r="C75" s="97">
        <f t="shared" ref="C75:C108" si="5">$B$4*A75+$B$5*B75</f>
        <v>9.5513930567932795E-2</v>
      </c>
      <c r="D75" s="97">
        <f t="shared" ref="D75:D108" si="6">SQRT(A75^2*$C$4^2+B75^2*$C$5^2+2*A75*B75*$C$4*$C$5*$D$4)</f>
        <v>0.51323727516670159</v>
      </c>
    </row>
    <row r="76" spans="1:4" x14ac:dyDescent="0.3">
      <c r="A76">
        <f t="shared" ref="A76:A108" si="7">A75+0.01</f>
        <v>0.67000000000000037</v>
      </c>
      <c r="B76">
        <f t="shared" si="4"/>
        <v>0.32999999999999963</v>
      </c>
      <c r="C76" s="97">
        <f t="shared" si="5"/>
        <v>9.0494785665768351E-2</v>
      </c>
      <c r="D76" s="97">
        <f t="shared" si="6"/>
        <v>0.5138309309421808</v>
      </c>
    </row>
    <row r="77" spans="1:4" x14ac:dyDescent="0.3">
      <c r="A77">
        <f t="shared" si="7"/>
        <v>0.68000000000000038</v>
      </c>
      <c r="B77">
        <f t="shared" si="4"/>
        <v>0.31999999999999962</v>
      </c>
      <c r="C77" s="97">
        <f t="shared" si="5"/>
        <v>8.5475640763603866E-2</v>
      </c>
      <c r="D77" s="97">
        <f t="shared" si="6"/>
        <v>0.51457208900926299</v>
      </c>
    </row>
    <row r="78" spans="1:4" x14ac:dyDescent="0.3">
      <c r="A78">
        <f t="shared" si="7"/>
        <v>0.69000000000000039</v>
      </c>
      <c r="B78">
        <f t="shared" si="4"/>
        <v>0.30999999999999961</v>
      </c>
      <c r="C78" s="97">
        <f t="shared" si="5"/>
        <v>8.0456495861439395E-2</v>
      </c>
      <c r="D78" s="97">
        <f t="shared" si="6"/>
        <v>0.51546011310661732</v>
      </c>
    </row>
    <row r="79" spans="1:4" x14ac:dyDescent="0.3">
      <c r="A79">
        <f t="shared" si="7"/>
        <v>0.7000000000000004</v>
      </c>
      <c r="B79">
        <f t="shared" si="4"/>
        <v>0.2999999999999996</v>
      </c>
      <c r="C79" s="97">
        <f t="shared" si="5"/>
        <v>7.5437350959274951E-2</v>
      </c>
      <c r="D79" s="97">
        <f t="shared" si="6"/>
        <v>0.51649424570124469</v>
      </c>
    </row>
    <row r="80" spans="1:4" x14ac:dyDescent="0.3">
      <c r="A80">
        <f t="shared" si="7"/>
        <v>0.71000000000000041</v>
      </c>
      <c r="B80">
        <f t="shared" si="4"/>
        <v>0.28999999999999959</v>
      </c>
      <c r="C80" s="97">
        <f t="shared" si="5"/>
        <v>7.0418206057110466E-2</v>
      </c>
      <c r="D80" s="97">
        <f t="shared" si="6"/>
        <v>0.5176736111713538</v>
      </c>
    </row>
    <row r="81" spans="1:4" x14ac:dyDescent="0.3">
      <c r="A81">
        <f t="shared" si="7"/>
        <v>0.72000000000000042</v>
      </c>
      <c r="B81">
        <f t="shared" si="4"/>
        <v>0.27999999999999958</v>
      </c>
      <c r="C81" s="97">
        <f t="shared" si="5"/>
        <v>6.5399061154946009E-2</v>
      </c>
      <c r="D81" s="97">
        <f t="shared" si="6"/>
        <v>0.51899721943952981</v>
      </c>
    </row>
    <row r="82" spans="1:4" x14ac:dyDescent="0.3">
      <c r="A82">
        <f t="shared" si="7"/>
        <v>0.73000000000000043</v>
      </c>
      <c r="B82">
        <f t="shared" si="4"/>
        <v>0.26999999999999957</v>
      </c>
      <c r="C82" s="97">
        <f t="shared" si="5"/>
        <v>6.0379916252781531E-2</v>
      </c>
      <c r="D82" s="97">
        <f t="shared" si="6"/>
        <v>0.52046397002176625</v>
      </c>
    </row>
    <row r="83" spans="1:4" x14ac:dyDescent="0.3">
      <c r="A83">
        <f t="shared" si="7"/>
        <v>0.74000000000000044</v>
      </c>
      <c r="B83">
        <f t="shared" si="4"/>
        <v>0.25999999999999956</v>
      </c>
      <c r="C83" s="97">
        <f t="shared" si="5"/>
        <v>5.5360771350617066E-2</v>
      </c>
      <c r="D83" s="97">
        <f t="shared" si="6"/>
        <v>0.52207265645478285</v>
      </c>
    </row>
    <row r="84" spans="1:4" x14ac:dyDescent="0.3">
      <c r="A84">
        <f t="shared" si="7"/>
        <v>0.75000000000000044</v>
      </c>
      <c r="B84">
        <f t="shared" si="4"/>
        <v>0.24999999999999956</v>
      </c>
      <c r="C84" s="97">
        <f t="shared" si="5"/>
        <v>5.0341626448452588E-2</v>
      </c>
      <c r="D84" s="97">
        <f t="shared" si="6"/>
        <v>0.52382197106151507</v>
      </c>
    </row>
    <row r="85" spans="1:4" x14ac:dyDescent="0.3">
      <c r="A85">
        <f t="shared" si="7"/>
        <v>0.76000000000000045</v>
      </c>
      <c r="B85">
        <f t="shared" si="4"/>
        <v>0.23999999999999955</v>
      </c>
      <c r="C85" s="97">
        <f t="shared" si="5"/>
        <v>4.5322481546288124E-2</v>
      </c>
      <c r="D85" s="97">
        <f t="shared" si="6"/>
        <v>0.52571051001275293</v>
      </c>
    </row>
    <row r="86" spans="1:4" x14ac:dyDescent="0.3">
      <c r="A86">
        <f t="shared" si="7"/>
        <v>0.77000000000000046</v>
      </c>
      <c r="B86">
        <f t="shared" si="4"/>
        <v>0.22999999999999954</v>
      </c>
      <c r="C86" s="97">
        <f t="shared" si="5"/>
        <v>4.0303336644123666E-2</v>
      </c>
      <c r="D86" s="97">
        <f t="shared" si="6"/>
        <v>0.52773677864163304</v>
      </c>
    </row>
    <row r="87" spans="1:4" x14ac:dyDescent="0.3">
      <c r="A87">
        <f t="shared" si="7"/>
        <v>0.78000000000000047</v>
      </c>
      <c r="B87">
        <f t="shared" si="4"/>
        <v>0.21999999999999953</v>
      </c>
      <c r="C87" s="97">
        <f t="shared" si="5"/>
        <v>3.5284191741959188E-2</v>
      </c>
      <c r="D87" s="97">
        <f t="shared" si="6"/>
        <v>0.52989919696703491</v>
      </c>
    </row>
    <row r="88" spans="1:4" x14ac:dyDescent="0.3">
      <c r="A88">
        <f t="shared" si="7"/>
        <v>0.79000000000000048</v>
      </c>
      <c r="B88">
        <f t="shared" si="4"/>
        <v>0.20999999999999952</v>
      </c>
      <c r="C88" s="97">
        <f t="shared" si="5"/>
        <v>3.0265046839794724E-2</v>
      </c>
      <c r="D88" s="97">
        <f t="shared" si="6"/>
        <v>0.53219610538188844</v>
      </c>
    </row>
    <row r="89" spans="1:4" x14ac:dyDescent="0.3">
      <c r="A89">
        <f t="shared" si="7"/>
        <v>0.80000000000000049</v>
      </c>
      <c r="B89">
        <f t="shared" si="4"/>
        <v>0.19999999999999951</v>
      </c>
      <c r="C89" s="97">
        <f t="shared" si="5"/>
        <v>2.5245901937630252E-2</v>
      </c>
      <c r="D89" s="97">
        <f t="shared" si="6"/>
        <v>0.53462577046292192</v>
      </c>
    </row>
    <row r="90" spans="1:4" x14ac:dyDescent="0.3">
      <c r="A90">
        <f t="shared" si="7"/>
        <v>0.8100000000000005</v>
      </c>
      <c r="B90">
        <f t="shared" si="4"/>
        <v>0.1899999999999995</v>
      </c>
      <c r="C90" s="97">
        <f t="shared" si="5"/>
        <v>2.0226757035465788E-2</v>
      </c>
      <c r="D90" s="97">
        <f t="shared" si="6"/>
        <v>0.53718639085942677</v>
      </c>
    </row>
    <row r="91" spans="1:4" x14ac:dyDescent="0.3">
      <c r="A91">
        <f t="shared" si="7"/>
        <v>0.82000000000000051</v>
      </c>
      <c r="B91">
        <f t="shared" si="4"/>
        <v>0.17999999999999949</v>
      </c>
      <c r="C91" s="97">
        <f t="shared" si="5"/>
        <v>1.5207612133301324E-2</v>
      </c>
      <c r="D91" s="97">
        <f t="shared" si="6"/>
        <v>0.53987610322013879</v>
      </c>
    </row>
    <row r="92" spans="1:4" x14ac:dyDescent="0.3">
      <c r="A92">
        <f t="shared" si="7"/>
        <v>0.83000000000000052</v>
      </c>
      <c r="B92">
        <f t="shared" si="4"/>
        <v>0.16999999999999948</v>
      </c>
      <c r="C92" s="97">
        <f t="shared" si="5"/>
        <v>1.0188467231136845E-2</v>
      </c>
      <c r="D92" s="97">
        <f t="shared" si="6"/>
        <v>0.54269298811927569</v>
      </c>
    </row>
    <row r="93" spans="1:4" x14ac:dyDescent="0.3">
      <c r="A93">
        <f t="shared" si="7"/>
        <v>0.84000000000000052</v>
      </c>
      <c r="B93">
        <f t="shared" si="4"/>
        <v>0.15999999999999948</v>
      </c>
      <c r="C93" s="97">
        <f t="shared" si="5"/>
        <v>5.1693223289723811E-3</v>
      </c>
      <c r="D93" s="97">
        <f t="shared" si="6"/>
        <v>0.545635075945064</v>
      </c>
    </row>
    <row r="94" spans="1:4" x14ac:dyDescent="0.3">
      <c r="A94">
        <f t="shared" si="7"/>
        <v>0.85000000000000053</v>
      </c>
      <c r="B94">
        <f t="shared" si="4"/>
        <v>0.14999999999999947</v>
      </c>
      <c r="C94" s="97">
        <f t="shared" si="5"/>
        <v>1.501774268079098E-4</v>
      </c>
      <c r="D94" s="97">
        <f t="shared" si="6"/>
        <v>0.54870035271667583</v>
      </c>
    </row>
    <row r="95" spans="1:4" x14ac:dyDescent="0.3">
      <c r="A95">
        <f t="shared" si="7"/>
        <v>0.86000000000000054</v>
      </c>
      <c r="B95">
        <f t="shared" si="4"/>
        <v>0.13999999999999946</v>
      </c>
      <c r="C95" s="97">
        <f t="shared" si="5"/>
        <v>-4.8689674753565476E-3</v>
      </c>
      <c r="D95" s="97">
        <f t="shared" si="6"/>
        <v>0.55188676579830598</v>
      </c>
    </row>
    <row r="96" spans="1:4" x14ac:dyDescent="0.3">
      <c r="A96">
        <f t="shared" si="7"/>
        <v>0.87000000000000055</v>
      </c>
      <c r="B96">
        <f t="shared" si="4"/>
        <v>0.12999999999999945</v>
      </c>
      <c r="C96" s="97">
        <f t="shared" si="5"/>
        <v>-9.8881123775210258E-3</v>
      </c>
      <c r="D96" s="97">
        <f t="shared" si="6"/>
        <v>0.55519222948210045</v>
      </c>
    </row>
    <row r="97" spans="1:4" x14ac:dyDescent="0.3">
      <c r="A97">
        <f t="shared" si="7"/>
        <v>0.88000000000000056</v>
      </c>
      <c r="B97">
        <f t="shared" si="4"/>
        <v>0.11999999999999944</v>
      </c>
      <c r="C97" s="97">
        <f t="shared" si="5"/>
        <v>-1.490725727968549E-2</v>
      </c>
      <c r="D97" s="97">
        <f t="shared" si="6"/>
        <v>0.55861463041472292</v>
      </c>
    </row>
    <row r="98" spans="1:4" x14ac:dyDescent="0.3">
      <c r="A98">
        <f t="shared" si="7"/>
        <v>0.89000000000000057</v>
      </c>
      <c r="B98">
        <f t="shared" si="4"/>
        <v>0.10999999999999943</v>
      </c>
      <c r="C98" s="97">
        <f t="shared" si="5"/>
        <v>-1.9926402181849961E-2</v>
      </c>
      <c r="D98" s="97">
        <f t="shared" si="6"/>
        <v>0.56215183284547854</v>
      </c>
    </row>
    <row r="99" spans="1:4" x14ac:dyDescent="0.3">
      <c r="A99">
        <f t="shared" si="7"/>
        <v>0.90000000000000058</v>
      </c>
      <c r="B99">
        <f t="shared" si="4"/>
        <v>9.9999999999999423E-2</v>
      </c>
      <c r="C99" s="97">
        <f t="shared" si="5"/>
        <v>-2.4945547084014426E-2</v>
      </c>
      <c r="D99" s="97">
        <f t="shared" si="6"/>
        <v>0.56580168367703298</v>
      </c>
    </row>
    <row r="100" spans="1:4" x14ac:dyDescent="0.3">
      <c r="A100">
        <f t="shared" si="7"/>
        <v>0.91000000000000059</v>
      </c>
      <c r="B100">
        <f t="shared" si="4"/>
        <v>8.9999999999999414E-2</v>
      </c>
      <c r="C100" s="97">
        <f t="shared" si="5"/>
        <v>-2.996469198617889E-2</v>
      </c>
      <c r="D100" s="97">
        <f t="shared" si="6"/>
        <v>0.5695620173028404</v>
      </c>
    </row>
    <row r="101" spans="1:4" x14ac:dyDescent="0.3">
      <c r="A101">
        <f t="shared" si="7"/>
        <v>0.9200000000000006</v>
      </c>
      <c r="B101">
        <f t="shared" si="4"/>
        <v>7.9999999999999405E-2</v>
      </c>
      <c r="C101" s="97">
        <f t="shared" si="5"/>
        <v>-3.4983836888343368E-2</v>
      </c>
      <c r="D101" s="97">
        <f t="shared" si="6"/>
        <v>0.57343066021837197</v>
      </c>
    </row>
    <row r="102" spans="1:4" x14ac:dyDescent="0.3">
      <c r="A102">
        <f t="shared" si="7"/>
        <v>0.9300000000000006</v>
      </c>
      <c r="B102">
        <f t="shared" si="4"/>
        <v>6.9999999999999396E-2</v>
      </c>
      <c r="C102" s="97">
        <f t="shared" si="5"/>
        <v>-4.0002981790507833E-2</v>
      </c>
      <c r="D102" s="97">
        <f t="shared" si="6"/>
        <v>0.57740543539609668</v>
      </c>
    </row>
    <row r="103" spans="1:4" x14ac:dyDescent="0.3">
      <c r="A103">
        <f t="shared" si="7"/>
        <v>0.94000000000000061</v>
      </c>
      <c r="B103">
        <f t="shared" si="4"/>
        <v>5.9999999999999387E-2</v>
      </c>
      <c r="C103" s="97">
        <f t="shared" si="5"/>
        <v>-4.502212669267229E-2</v>
      </c>
      <c r="D103" s="97">
        <f t="shared" si="6"/>
        <v>0.58148416641686407</v>
      </c>
    </row>
    <row r="104" spans="1:4" x14ac:dyDescent="0.3">
      <c r="A104">
        <f t="shared" si="7"/>
        <v>0.95000000000000062</v>
      </c>
      <c r="B104">
        <f t="shared" si="4"/>
        <v>4.9999999999999378E-2</v>
      </c>
      <c r="C104" s="97">
        <f t="shared" si="5"/>
        <v>-5.0041271594836768E-2</v>
      </c>
      <c r="D104" s="97">
        <f t="shared" si="6"/>
        <v>0.58566468135286731</v>
      </c>
    </row>
    <row r="105" spans="1:4" x14ac:dyDescent="0.3">
      <c r="A105">
        <f t="shared" si="7"/>
        <v>0.96000000000000063</v>
      </c>
      <c r="B105">
        <f t="shared" si="4"/>
        <v>3.9999999999999369E-2</v>
      </c>
      <c r="C105" s="97">
        <f t="shared" si="5"/>
        <v>-5.5060416497001233E-2</v>
      </c>
      <c r="D105" s="97">
        <f t="shared" si="6"/>
        <v>0.58994481639970131</v>
      </c>
    </row>
    <row r="106" spans="1:4" x14ac:dyDescent="0.3">
      <c r="A106">
        <f t="shared" si="7"/>
        <v>0.97000000000000064</v>
      </c>
      <c r="B106">
        <f t="shared" si="4"/>
        <v>2.9999999999999361E-2</v>
      </c>
      <c r="C106" s="97">
        <f t="shared" si="5"/>
        <v>-6.0079561399165704E-2</v>
      </c>
      <c r="D106" s="97">
        <f t="shared" si="6"/>
        <v>0.59432241925715712</v>
      </c>
    </row>
    <row r="107" spans="1:4" x14ac:dyDescent="0.3">
      <c r="A107">
        <f t="shared" si="7"/>
        <v>0.98000000000000065</v>
      </c>
      <c r="B107">
        <f t="shared" si="4"/>
        <v>1.9999999999999352E-2</v>
      </c>
      <c r="C107" s="97">
        <f t="shared" si="5"/>
        <v>-6.5098706301330175E-2</v>
      </c>
      <c r="D107" s="97">
        <f t="shared" si="6"/>
        <v>0.59879535226032266</v>
      </c>
    </row>
    <row r="108" spans="1:4" x14ac:dyDescent="0.3">
      <c r="A108">
        <f t="shared" si="7"/>
        <v>0.99000000000000066</v>
      </c>
      <c r="B108">
        <f t="shared" si="4"/>
        <v>9.9999999999993427E-3</v>
      </c>
      <c r="C108" s="97">
        <f t="shared" si="5"/>
        <v>-7.0117851203494633E-2</v>
      </c>
      <c r="D108" s="97">
        <f t="shared" si="6"/>
        <v>0.60336149526426441</v>
      </c>
    </row>
  </sheetData>
  <mergeCells count="3">
    <mergeCell ref="A8:B8"/>
    <mergeCell ref="C8:D8"/>
    <mergeCell ref="D4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1-Меры</vt:lpstr>
      <vt:lpstr>3-Положения</vt:lpstr>
      <vt:lpstr>5-Портфель ч.1</vt:lpstr>
      <vt:lpstr>5.1-График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Роман Никитин</cp:lastModifiedBy>
  <dcterms:created xsi:type="dcterms:W3CDTF">2017-10-07T06:04:51Z</dcterms:created>
  <dcterms:modified xsi:type="dcterms:W3CDTF">2019-10-24T08:22:44Z</dcterms:modified>
</cp:coreProperties>
</file>