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Giovanni\Downloads\"/>
    </mc:Choice>
  </mc:AlternateContent>
  <xr:revisionPtr revIDLastSave="0" documentId="13_ncr:1_{06296664-E1E5-418D-BDD9-33CF01E2782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iffrazione" sheetId="15" r:id="rId1"/>
  </sheets>
  <calcPr calcId="191029"/>
  <extLst>
    <ext uri="GoogleSheetsCustomDataVersion1">
      <go:sheetsCustomData xmlns:go="http://customooxmlschemas.google.com/" r:id="rId16" roundtripDataSignature="AMtx7mj85p6VkThQu6g/S0F5N8W77tLb5w=="/>
    </ext>
  </extLst>
</workbook>
</file>

<file path=xl/calcChain.xml><?xml version="1.0" encoding="utf-8"?>
<calcChain xmlns="http://schemas.openxmlformats.org/spreadsheetml/2006/main">
  <c r="B41" i="15" l="1"/>
  <c r="C41" i="15" s="1"/>
  <c r="D41" i="15" s="1"/>
  <c r="F41" i="15" s="1"/>
  <c r="I41" i="15"/>
  <c r="J41" i="15" s="1"/>
  <c r="K41" i="15" s="1"/>
  <c r="M41" i="15" s="1"/>
  <c r="P41" i="15"/>
  <c r="Q41" i="15" s="1"/>
  <c r="R41" i="15" s="1"/>
  <c r="T41" i="15" s="1"/>
  <c r="W41" i="15"/>
  <c r="X41" i="15" s="1"/>
  <c r="Y41" i="15" s="1"/>
  <c r="AA41" i="15" s="1"/>
  <c r="B42" i="15"/>
  <c r="C42" i="15" s="1"/>
  <c r="D42" i="15" s="1"/>
  <c r="F42" i="15" s="1"/>
  <c r="I42" i="15"/>
  <c r="J42" i="15" s="1"/>
  <c r="K42" i="15" s="1"/>
  <c r="M42" i="15" s="1"/>
  <c r="P42" i="15"/>
  <c r="Q42" i="15" s="1"/>
  <c r="R42" i="15" s="1"/>
  <c r="T42" i="15" s="1"/>
  <c r="W42" i="15"/>
  <c r="X42" i="15" s="1"/>
  <c r="Y42" i="15" s="1"/>
  <c r="AA42" i="15" s="1"/>
  <c r="B43" i="15"/>
  <c r="C43" i="15" s="1"/>
  <c r="D43" i="15" s="1"/>
  <c r="F43" i="15" s="1"/>
  <c r="I43" i="15"/>
  <c r="J43" i="15" s="1"/>
  <c r="K43" i="15" s="1"/>
  <c r="M43" i="15" s="1"/>
  <c r="P43" i="15"/>
  <c r="Q43" i="15" s="1"/>
  <c r="R43" i="15" s="1"/>
  <c r="T43" i="15" s="1"/>
  <c r="W43" i="15"/>
  <c r="X43" i="15" s="1"/>
  <c r="Y43" i="15" s="1"/>
  <c r="AA43" i="15" s="1"/>
  <c r="B44" i="15"/>
  <c r="C44" i="15" s="1"/>
  <c r="D44" i="15" s="1"/>
  <c r="F44" i="15" s="1"/>
  <c r="I44" i="15"/>
  <c r="J44" i="15" s="1"/>
  <c r="K44" i="15" s="1"/>
  <c r="M44" i="15" s="1"/>
  <c r="P44" i="15"/>
  <c r="Q44" i="15" s="1"/>
  <c r="R44" i="15" s="1"/>
  <c r="T44" i="15" s="1"/>
  <c r="W44" i="15"/>
  <c r="X44" i="15" s="1"/>
  <c r="Y44" i="15" s="1"/>
  <c r="AA44" i="15" s="1"/>
  <c r="B45" i="15"/>
  <c r="C45" i="15" s="1"/>
  <c r="D45" i="15" s="1"/>
  <c r="F45" i="15" s="1"/>
  <c r="I45" i="15"/>
  <c r="J45" i="15" s="1"/>
  <c r="K45" i="15" s="1"/>
  <c r="M45" i="15" s="1"/>
  <c r="P45" i="15"/>
  <c r="Q45" i="15" s="1"/>
  <c r="R45" i="15" s="1"/>
  <c r="T45" i="15" s="1"/>
  <c r="W45" i="15"/>
  <c r="X45" i="15" s="1"/>
  <c r="Y45" i="15" s="1"/>
  <c r="AA45" i="15" s="1"/>
  <c r="I46" i="15"/>
  <c r="J46" i="15" s="1"/>
  <c r="K46" i="15" s="1"/>
  <c r="M46" i="15" s="1"/>
  <c r="P46" i="15"/>
  <c r="Q46" i="15" s="1"/>
  <c r="R46" i="15" s="1"/>
  <c r="T46" i="15" s="1"/>
  <c r="W46" i="15"/>
  <c r="X46" i="15" s="1"/>
  <c r="Y46" i="15" s="1"/>
  <c r="AA46" i="15" s="1"/>
  <c r="I47" i="15"/>
  <c r="J47" i="15" s="1"/>
  <c r="K47" i="15" s="1"/>
  <c r="M47" i="15" s="1"/>
  <c r="P47" i="15"/>
  <c r="Q47" i="15" s="1"/>
  <c r="R47" i="15" s="1"/>
  <c r="T47" i="15" s="1"/>
  <c r="W47" i="15"/>
  <c r="X47" i="15" s="1"/>
  <c r="Y47" i="15" s="1"/>
  <c r="AA47" i="15" s="1"/>
  <c r="I48" i="15"/>
  <c r="J48" i="15" s="1"/>
  <c r="K48" i="15" s="1"/>
  <c r="M48" i="15" s="1"/>
  <c r="P48" i="15"/>
  <c r="Q48" i="15" s="1"/>
  <c r="R48" i="15" s="1"/>
  <c r="T48" i="15" s="1"/>
  <c r="W48" i="15"/>
  <c r="X48" i="15" s="1"/>
  <c r="Y48" i="15" s="1"/>
  <c r="AA48" i="15" s="1"/>
  <c r="I49" i="15"/>
  <c r="J49" i="15" s="1"/>
  <c r="K49" i="15" s="1"/>
  <c r="M49" i="15" s="1"/>
  <c r="P49" i="15"/>
  <c r="Q49" i="15" s="1"/>
  <c r="R49" i="15" s="1"/>
  <c r="T49" i="15" s="1"/>
  <c r="D57" i="15"/>
  <c r="F57" i="15" s="1"/>
  <c r="E57" i="15"/>
  <c r="G57" i="15" s="1"/>
  <c r="L57" i="15"/>
  <c r="N57" i="15" s="1"/>
  <c r="M57" i="15"/>
  <c r="O57" i="15" s="1"/>
  <c r="T57" i="15"/>
  <c r="V57" i="15" s="1"/>
  <c r="U57" i="15"/>
  <c r="W57" i="15" s="1"/>
  <c r="AB57" i="15"/>
  <c r="AD57" i="15" s="1"/>
  <c r="AC57" i="15"/>
  <c r="AE57" i="15" s="1"/>
  <c r="D58" i="15"/>
  <c r="F58" i="15" s="1"/>
  <c r="E58" i="15"/>
  <c r="G58" i="15" s="1"/>
  <c r="L58" i="15"/>
  <c r="N58" i="15" s="1"/>
  <c r="M58" i="15"/>
  <c r="O58" i="15" s="1"/>
  <c r="T58" i="15"/>
  <c r="V58" i="15" s="1"/>
  <c r="U58" i="15"/>
  <c r="W58" i="15" s="1"/>
  <c r="AB58" i="15"/>
  <c r="AD58" i="15" s="1"/>
  <c r="AC58" i="15"/>
  <c r="AE58" i="15" s="1"/>
  <c r="D59" i="15"/>
  <c r="F59" i="15" s="1"/>
  <c r="E59" i="15"/>
  <c r="G59" i="15" s="1"/>
  <c r="L59" i="15"/>
  <c r="N59" i="15" s="1"/>
  <c r="M59" i="15"/>
  <c r="O59" i="15" s="1"/>
  <c r="T59" i="15"/>
  <c r="V59" i="15" s="1"/>
  <c r="U59" i="15"/>
  <c r="W59" i="15" s="1"/>
  <c r="AB59" i="15"/>
  <c r="AD59" i="15" s="1"/>
  <c r="AC59" i="15"/>
  <c r="AE59" i="15" s="1"/>
  <c r="D60" i="15"/>
  <c r="F60" i="15" s="1"/>
  <c r="E60" i="15"/>
  <c r="G60" i="15" s="1"/>
  <c r="L60" i="15"/>
  <c r="N60" i="15" s="1"/>
  <c r="M60" i="15"/>
  <c r="O60" i="15" s="1"/>
  <c r="T60" i="15"/>
  <c r="V60" i="15" s="1"/>
  <c r="U60" i="15"/>
  <c r="W60" i="15" s="1"/>
  <c r="AB60" i="15"/>
  <c r="AD60" i="15" s="1"/>
  <c r="AC60" i="15"/>
  <c r="AE60" i="15" s="1"/>
  <c r="D66" i="15"/>
  <c r="F66" i="15" s="1"/>
  <c r="E66" i="15"/>
  <c r="G66" i="15" s="1"/>
  <c r="L66" i="15"/>
  <c r="N66" i="15" s="1"/>
  <c r="M66" i="15"/>
  <c r="O66" i="15" s="1"/>
  <c r="T66" i="15"/>
  <c r="V66" i="15" s="1"/>
  <c r="U66" i="15"/>
  <c r="W66" i="15" s="1"/>
  <c r="D67" i="15"/>
  <c r="F67" i="15" s="1"/>
  <c r="E67" i="15"/>
  <c r="G67" i="15" s="1"/>
  <c r="L67" i="15"/>
  <c r="N67" i="15" s="1"/>
  <c r="M67" i="15"/>
  <c r="O67" i="15" s="1"/>
  <c r="T67" i="15"/>
  <c r="V67" i="15" s="1"/>
  <c r="U67" i="15"/>
  <c r="W67" i="15" s="1"/>
  <c r="D68" i="15"/>
  <c r="F68" i="15" s="1"/>
  <c r="E68" i="15"/>
  <c r="G68" i="15" s="1"/>
  <c r="L68" i="15"/>
  <c r="N68" i="15" s="1"/>
  <c r="M68" i="15"/>
  <c r="O68" i="15" s="1"/>
  <c r="T68" i="15"/>
  <c r="V68" i="15" s="1"/>
  <c r="U68" i="15"/>
  <c r="W68" i="15" s="1"/>
  <c r="D69" i="15"/>
  <c r="F69" i="15" s="1"/>
  <c r="E69" i="15"/>
  <c r="G69" i="15" s="1"/>
  <c r="L69" i="15"/>
  <c r="N69" i="15" s="1"/>
  <c r="M69" i="15"/>
  <c r="O69" i="15" s="1"/>
  <c r="T69" i="15"/>
  <c r="V69" i="15" s="1"/>
  <c r="U69" i="15"/>
  <c r="W69" i="15" s="1"/>
  <c r="C6" i="15"/>
  <c r="C7" i="15"/>
  <c r="C8" i="15"/>
  <c r="C9" i="15"/>
  <c r="C10" i="15"/>
  <c r="C11" i="15"/>
  <c r="C12" i="15"/>
  <c r="C13" i="15"/>
  <c r="T50" i="15" l="1"/>
  <c r="T51" i="15"/>
  <c r="F50" i="15"/>
  <c r="F51" i="15"/>
  <c r="AA51" i="15"/>
  <c r="AA50" i="15"/>
  <c r="M51" i="15"/>
  <c r="M50" i="15"/>
  <c r="G70" i="15"/>
  <c r="G71" i="15"/>
  <c r="V70" i="15"/>
  <c r="V71" i="15"/>
  <c r="F70" i="15"/>
  <c r="F71" i="15"/>
  <c r="V61" i="15"/>
  <c r="F61" i="15"/>
  <c r="O71" i="15"/>
  <c r="O70" i="15"/>
  <c r="AE61" i="15"/>
  <c r="AE62" i="15"/>
  <c r="O61" i="15"/>
  <c r="O62" i="15"/>
  <c r="AD61" i="15"/>
  <c r="AD62" i="15"/>
  <c r="N61" i="15"/>
  <c r="N62" i="15"/>
  <c r="N71" i="15"/>
  <c r="N70" i="15"/>
  <c r="W70" i="15"/>
  <c r="W71" i="15"/>
  <c r="W61" i="15"/>
  <c r="G61" i="15"/>
  <c r="W62" i="15"/>
  <c r="G62" i="15"/>
  <c r="V62" i="15"/>
  <c r="F62" i="15"/>
  <c r="U33" i="15"/>
  <c r="W33" i="15" s="1"/>
  <c r="T33" i="15"/>
  <c r="V33" i="15" s="1"/>
  <c r="M33" i="15"/>
  <c r="O33" i="15" s="1"/>
  <c r="L33" i="15"/>
  <c r="N33" i="15" s="1"/>
  <c r="E33" i="15"/>
  <c r="G33" i="15" s="1"/>
  <c r="D33" i="15"/>
  <c r="F33" i="15" s="1"/>
  <c r="U32" i="15"/>
  <c r="W32" i="15" s="1"/>
  <c r="T32" i="15"/>
  <c r="V32" i="15" s="1"/>
  <c r="M32" i="15"/>
  <c r="O32" i="15" s="1"/>
  <c r="L32" i="15"/>
  <c r="N32" i="15" s="1"/>
  <c r="E32" i="15"/>
  <c r="G32" i="15" s="1"/>
  <c r="D32" i="15"/>
  <c r="F32" i="15" s="1"/>
  <c r="U31" i="15"/>
  <c r="W31" i="15" s="1"/>
  <c r="T31" i="15"/>
  <c r="V31" i="15" s="1"/>
  <c r="M31" i="15"/>
  <c r="O31" i="15" s="1"/>
  <c r="L31" i="15"/>
  <c r="N31" i="15" s="1"/>
  <c r="E31" i="15"/>
  <c r="G31" i="15" s="1"/>
  <c r="D31" i="15"/>
  <c r="F31" i="15" s="1"/>
  <c r="U30" i="15"/>
  <c r="W30" i="15" s="1"/>
  <c r="T30" i="15"/>
  <c r="V30" i="15" s="1"/>
  <c r="M30" i="15"/>
  <c r="O30" i="15" s="1"/>
  <c r="L30" i="15"/>
  <c r="N30" i="15" s="1"/>
  <c r="E30" i="15"/>
  <c r="G30" i="15" s="1"/>
  <c r="D30" i="15"/>
  <c r="F30" i="15" s="1"/>
  <c r="AC24" i="15"/>
  <c r="AE24" i="15" s="1"/>
  <c r="AB24" i="15"/>
  <c r="AD24" i="15" s="1"/>
  <c r="AC23" i="15"/>
  <c r="AE23" i="15" s="1"/>
  <c r="AB23" i="15"/>
  <c r="AD23" i="15" s="1"/>
  <c r="AC22" i="15"/>
  <c r="AE22" i="15" s="1"/>
  <c r="AB22" i="15"/>
  <c r="AD22" i="15" s="1"/>
  <c r="AC21" i="15"/>
  <c r="AE21" i="15" s="1"/>
  <c r="AB21" i="15"/>
  <c r="AD21" i="15" s="1"/>
  <c r="M24" i="15"/>
  <c r="O24" i="15" s="1"/>
  <c r="L24" i="15"/>
  <c r="N24" i="15" s="1"/>
  <c r="M23" i="15"/>
  <c r="O23" i="15" s="1"/>
  <c r="L23" i="15"/>
  <c r="N23" i="15" s="1"/>
  <c r="M22" i="15"/>
  <c r="O22" i="15" s="1"/>
  <c r="L22" i="15"/>
  <c r="N22" i="15" s="1"/>
  <c r="M21" i="15"/>
  <c r="O21" i="15" s="1"/>
  <c r="L21" i="15"/>
  <c r="N21" i="15" s="1"/>
  <c r="E24" i="15"/>
  <c r="G24" i="15" s="1"/>
  <c r="D24" i="15"/>
  <c r="F24" i="15" s="1"/>
  <c r="E23" i="15"/>
  <c r="G23" i="15" s="1"/>
  <c r="D23" i="15"/>
  <c r="F23" i="15" s="1"/>
  <c r="E22" i="15"/>
  <c r="G22" i="15" s="1"/>
  <c r="D22" i="15"/>
  <c r="F22" i="15" s="1"/>
  <c r="E21" i="15"/>
  <c r="G21" i="15" s="1"/>
  <c r="D21" i="15"/>
  <c r="F21" i="15" s="1"/>
  <c r="U24" i="15"/>
  <c r="W24" i="15" s="1"/>
  <c r="U23" i="15"/>
  <c r="W23" i="15" s="1"/>
  <c r="U22" i="15"/>
  <c r="W22" i="15" s="1"/>
  <c r="U21" i="15"/>
  <c r="W21" i="15" s="1"/>
  <c r="T24" i="15"/>
  <c r="T23" i="15"/>
  <c r="V23" i="15" s="1"/>
  <c r="T22" i="15"/>
  <c r="V22" i="15" s="1"/>
  <c r="T21" i="15"/>
  <c r="R13" i="15"/>
  <c r="S13" i="15" s="1"/>
  <c r="R12" i="15"/>
  <c r="S12" i="15" s="1"/>
  <c r="R11" i="15"/>
  <c r="S11" i="15" s="1"/>
  <c r="R10" i="15"/>
  <c r="S10" i="15" s="1"/>
  <c r="R9" i="15"/>
  <c r="S9" i="15" s="1"/>
  <c r="R8" i="15"/>
  <c r="S8" i="15" s="1"/>
  <c r="R7" i="15"/>
  <c r="S7" i="15" s="1"/>
  <c r="R6" i="15"/>
  <c r="S6" i="15" s="1"/>
  <c r="R5" i="15"/>
  <c r="S5" i="15" s="1"/>
  <c r="M13" i="15"/>
  <c r="N13" i="15" s="1"/>
  <c r="M12" i="15"/>
  <c r="N12" i="15" s="1"/>
  <c r="M11" i="15"/>
  <c r="N11" i="15" s="1"/>
  <c r="M10" i="15"/>
  <c r="N10" i="15" s="1"/>
  <c r="M9" i="15"/>
  <c r="N9" i="15" s="1"/>
  <c r="M8" i="15"/>
  <c r="N8" i="15" s="1"/>
  <c r="M7" i="15"/>
  <c r="N7" i="15" s="1"/>
  <c r="M6" i="15"/>
  <c r="N6" i="15" s="1"/>
  <c r="M5" i="15"/>
  <c r="N5" i="15" s="1"/>
  <c r="H13" i="15"/>
  <c r="I13" i="15" s="1"/>
  <c r="H12" i="15"/>
  <c r="I12" i="15" s="1"/>
  <c r="H11" i="15"/>
  <c r="I11" i="15" s="1"/>
  <c r="H10" i="15"/>
  <c r="I10" i="15" s="1"/>
  <c r="H9" i="15"/>
  <c r="I9" i="15" s="1"/>
  <c r="H8" i="15"/>
  <c r="I8" i="15" s="1"/>
  <c r="H7" i="15"/>
  <c r="I7" i="15" s="1"/>
  <c r="H6" i="15"/>
  <c r="I6" i="15" s="1"/>
  <c r="H5" i="15"/>
  <c r="I5" i="15" s="1"/>
  <c r="D6" i="15"/>
  <c r="D11" i="15"/>
  <c r="D12" i="15"/>
  <c r="D13" i="15"/>
  <c r="D7" i="15"/>
  <c r="D8" i="15"/>
  <c r="D9" i="15"/>
  <c r="D10" i="15"/>
  <c r="C5" i="15"/>
  <c r="D5" i="15" s="1"/>
  <c r="I15" i="15" l="1"/>
  <c r="I14" i="15"/>
  <c r="N14" i="15"/>
  <c r="N15" i="15"/>
  <c r="D15" i="15"/>
  <c r="D14" i="15"/>
  <c r="S14" i="15"/>
  <c r="S15" i="15"/>
  <c r="N26" i="15"/>
  <c r="G26" i="15"/>
  <c r="G25" i="15"/>
  <c r="F25" i="15"/>
  <c r="N25" i="15"/>
  <c r="W25" i="15"/>
  <c r="AD25" i="15"/>
  <c r="AD26" i="15"/>
  <c r="F26" i="15"/>
  <c r="W26" i="15"/>
  <c r="F35" i="15"/>
  <c r="F34" i="15"/>
  <c r="V35" i="15"/>
  <c r="V34" i="15"/>
  <c r="G35" i="15"/>
  <c r="G34" i="15"/>
  <c r="W35" i="15"/>
  <c r="W34" i="15"/>
  <c r="N35" i="15"/>
  <c r="N34" i="15"/>
  <c r="O34" i="15"/>
  <c r="O35" i="15"/>
  <c r="AE26" i="15"/>
  <c r="AE25" i="15"/>
  <c r="O26" i="15"/>
  <c r="O25" i="15"/>
  <c r="V21" i="15"/>
  <c r="V24" i="15"/>
  <c r="V25" i="15" l="1"/>
  <c r="V26" i="15"/>
</calcChain>
</file>

<file path=xl/sharedStrings.xml><?xml version="1.0" encoding="utf-8"?>
<sst xmlns="http://schemas.openxmlformats.org/spreadsheetml/2006/main" count="266" uniqueCount="21">
  <si>
    <t xml:space="preserve"> λ [nm]</t>
  </si>
  <si>
    <t xml:space="preserve"> r [m]</t>
  </si>
  <si>
    <t>b [mm]</t>
  </si>
  <si>
    <t>b_fit [mm]</t>
  </si>
  <si>
    <t>&lt;b_fit&gt; [mm]</t>
  </si>
  <si>
    <t>d [mm]</t>
  </si>
  <si>
    <t>x [mm]</t>
  </si>
  <si>
    <t>sinϑ</t>
  </si>
  <si>
    <t>p</t>
  </si>
  <si>
    <t>y [mm]</t>
  </si>
  <si>
    <t>sinη</t>
  </si>
  <si>
    <t>s [mm]</t>
  </si>
  <si>
    <t>λ [nm]</t>
  </si>
  <si>
    <t>r [m]</t>
  </si>
  <si>
    <t>ϑ [rad]</t>
  </si>
  <si>
    <t>2x [mm]</t>
  </si>
  <si>
    <t>&lt;fit&gt; [mm]</t>
  </si>
  <si>
    <t>FENDITURE SINGOLE A SPAZIATURA VARIABILE, CON LED VERDE</t>
  </si>
  <si>
    <t>FENDITURE DOPPIE, CON LED VERDE</t>
  </si>
  <si>
    <t>FENDITURE SINGOLE A SPAZIATURA VARIABILE, CON LED ROSSO</t>
  </si>
  <si>
    <t>FENDITURE DOPPIE, CON LED ROSSO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</si>
</sst>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</font>
    <font>
      <strike/>
      <sz val="10"/>
      <color rgb="FF000000"/>
      <name val="Arial"/>
      <family val="2"/>
    </font>
    <font>
      <sz val="10"/>
      <name val="Calibri"/>
      <family val="2"/>
    </font>
    <font>
      <b/>
      <sz val="10"/>
      <color theme="0"/>
      <name val="Segoe UI"/>
      <family val="2"/>
    </font>
    <font>
      <sz val="10"/>
      <name val="Segoe UI"/>
      <family val="2"/>
    </font>
    <font>
      <sz val="10"/>
      <color rgb="FF000000"/>
      <name val="Segoe UI"/>
      <family val="2"/>
    </font>
    <font>
      <sz val="10"/>
      <color theme="1"/>
      <name val="Segoe UI"/>
      <family val="2"/>
    </font>
    <font>
      <strike/>
      <sz val="10"/>
      <color rgb="FF000000"/>
      <name val="Segoe UI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3">
    <xf numFmtId="0" fontId="0" fillId="0" borderId="0"/>
    <xf numFmtId="0" fontId="1" fillId="0" borderId="1"/>
    <xf numFmtId="0" fontId="3" fillId="0" borderId="1"/>
  </cellStyleXfs>
  <cellXfs count="83">
    <xf numFmtId="0" fontId="0" fillId="0" borderId="0" xfId="0"/>
    <xf numFmtId="0" fontId="3" fillId="0" borderId="1" xfId="2"/>
    <xf numFmtId="0" fontId="6" fillId="2" borderId="1" xfId="2" applyFont="1" applyFill="1" applyAlignment="1">
      <alignment horizontal="center"/>
    </xf>
    <xf numFmtId="0" fontId="8" fillId="0" borderId="1" xfId="2" applyFont="1"/>
    <xf numFmtId="0" fontId="9" fillId="0" borderId="1" xfId="2" applyFont="1"/>
    <xf numFmtId="0" fontId="10" fillId="0" borderId="1" xfId="2" applyFont="1"/>
    <xf numFmtId="0" fontId="11" fillId="0" borderId="1" xfId="2" applyFont="1"/>
    <xf numFmtId="0" fontId="7" fillId="0" borderId="1" xfId="2" applyFont="1" applyBorder="1"/>
    <xf numFmtId="0" fontId="3" fillId="0" borderId="1" xfId="2" applyBorder="1"/>
    <xf numFmtId="0" fontId="8" fillId="0" borderId="1" xfId="2" applyFont="1" applyBorder="1"/>
    <xf numFmtId="0" fontId="7" fillId="3" borderId="3" xfId="2" applyFont="1" applyFill="1" applyBorder="1"/>
    <xf numFmtId="0" fontId="9" fillId="3" borderId="3" xfId="2" applyFont="1" applyFill="1" applyBorder="1"/>
    <xf numFmtId="0" fontId="9" fillId="4" borderId="3" xfId="2" applyFont="1" applyFill="1" applyBorder="1"/>
    <xf numFmtId="0" fontId="9" fillId="4" borderId="3" xfId="2" applyFont="1" applyFill="1" applyBorder="1" applyAlignment="1">
      <alignment horizontal="center"/>
    </xf>
    <xf numFmtId="0" fontId="8" fillId="5" borderId="3" xfId="2" applyFont="1" applyFill="1" applyBorder="1"/>
    <xf numFmtId="0" fontId="9" fillId="5" borderId="3" xfId="2" applyFont="1" applyFill="1" applyBorder="1"/>
    <xf numFmtId="0" fontId="8" fillId="6" borderId="3" xfId="2" applyFont="1" applyFill="1" applyBorder="1"/>
    <xf numFmtId="0" fontId="9" fillId="3" borderId="7" xfId="2" applyFont="1" applyFill="1" applyBorder="1"/>
    <xf numFmtId="0" fontId="7" fillId="4" borderId="3" xfId="2" applyFont="1" applyFill="1" applyBorder="1"/>
    <xf numFmtId="0" fontId="9" fillId="4" borderId="8" xfId="2" applyFont="1" applyFill="1" applyBorder="1"/>
    <xf numFmtId="0" fontId="9" fillId="3" borderId="9" xfId="2" applyFont="1" applyFill="1" applyBorder="1"/>
    <xf numFmtId="0" fontId="9" fillId="4" borderId="9" xfId="2" applyFont="1" applyFill="1" applyBorder="1"/>
    <xf numFmtId="0" fontId="9" fillId="3" borderId="3" xfId="2" applyFont="1" applyFill="1" applyBorder="1" applyAlignment="1">
      <alignment horizontal="center"/>
    </xf>
    <xf numFmtId="0" fontId="9" fillId="3" borderId="6" xfId="2" applyFont="1" applyFill="1" applyBorder="1"/>
    <xf numFmtId="0" fontId="9" fillId="3" borderId="10" xfId="2" applyFont="1" applyFill="1" applyBorder="1"/>
    <xf numFmtId="0" fontId="7" fillId="4" borderId="8" xfId="2" applyFont="1" applyFill="1" applyBorder="1"/>
    <xf numFmtId="0" fontId="9" fillId="4" borderId="11" xfId="2" applyFont="1" applyFill="1" applyBorder="1"/>
    <xf numFmtId="0" fontId="7" fillId="4" borderId="7" xfId="2" applyFont="1" applyFill="1" applyBorder="1"/>
    <xf numFmtId="0" fontId="9" fillId="4" borderId="7" xfId="2" applyFont="1" applyFill="1" applyBorder="1"/>
    <xf numFmtId="0" fontId="9" fillId="5" borderId="7" xfId="2" applyFont="1" applyFill="1" applyBorder="1"/>
    <xf numFmtId="0" fontId="8" fillId="5" borderId="13" xfId="2" applyFont="1" applyFill="1" applyBorder="1"/>
    <xf numFmtId="0" fontId="8" fillId="5" borderId="14" xfId="2" applyFont="1" applyFill="1" applyBorder="1"/>
    <xf numFmtId="0" fontId="9" fillId="5" borderId="9" xfId="2" applyFont="1" applyFill="1" applyBorder="1"/>
    <xf numFmtId="0" fontId="9" fillId="5" borderId="12" xfId="2" applyFont="1" applyFill="1" applyBorder="1"/>
    <xf numFmtId="0" fontId="9" fillId="5" borderId="10" xfId="2" applyFont="1" applyFill="1" applyBorder="1"/>
    <xf numFmtId="0" fontId="9" fillId="5" borderId="8" xfId="2" applyFont="1" applyFill="1" applyBorder="1"/>
    <xf numFmtId="0" fontId="9" fillId="4" borderId="15" xfId="2" applyFont="1" applyFill="1" applyBorder="1"/>
    <xf numFmtId="0" fontId="9" fillId="4" borderId="6" xfId="2" applyFont="1" applyFill="1" applyBorder="1"/>
    <xf numFmtId="0" fontId="8" fillId="6" borderId="8" xfId="2" applyFont="1" applyFill="1" applyBorder="1"/>
    <xf numFmtId="0" fontId="12" fillId="0" borderId="0" xfId="0" applyFont="1"/>
    <xf numFmtId="0" fontId="4" fillId="0" borderId="0" xfId="0" applyFont="1"/>
    <xf numFmtId="0" fontId="2" fillId="0" borderId="0" xfId="0" applyFont="1"/>
    <xf numFmtId="0" fontId="12" fillId="0" borderId="0" xfId="0" applyFont="1" applyAlignment="1"/>
    <xf numFmtId="0" fontId="2" fillId="0" borderId="1" xfId="0" applyFont="1" applyBorder="1"/>
    <xf numFmtId="0" fontId="8" fillId="6" borderId="7" xfId="2" applyFont="1" applyFill="1" applyBorder="1"/>
    <xf numFmtId="0" fontId="2" fillId="0" borderId="1" xfId="0" applyFont="1" applyBorder="1" applyAlignment="1"/>
    <xf numFmtId="0" fontId="5" fillId="0" borderId="1" xfId="0" applyFont="1" applyBorder="1" applyAlignment="1"/>
    <xf numFmtId="0" fontId="2" fillId="3" borderId="2" xfId="0" applyFont="1" applyFill="1" applyBorder="1"/>
    <xf numFmtId="0" fontId="2" fillId="3" borderId="6" xfId="0" applyFont="1" applyFill="1" applyBorder="1" applyAlignment="1"/>
    <xf numFmtId="0" fontId="12" fillId="0" borderId="1" xfId="0" applyFont="1" applyBorder="1"/>
    <xf numFmtId="0" fontId="12" fillId="0" borderId="1" xfId="0" applyFont="1" applyBorder="1" applyAlignment="1"/>
    <xf numFmtId="0" fontId="2" fillId="3" borderId="5" xfId="0" applyFont="1" applyFill="1" applyBorder="1" applyAlignment="1"/>
    <xf numFmtId="0" fontId="2" fillId="3" borderId="3" xfId="0" applyFont="1" applyFill="1" applyBorder="1"/>
    <xf numFmtId="0" fontId="2" fillId="3" borderId="3" xfId="0" applyFont="1" applyFill="1" applyBorder="1" applyAlignment="1"/>
    <xf numFmtId="0" fontId="2" fillId="3" borderId="9" xfId="0" applyFont="1" applyFill="1" applyBorder="1" applyAlignment="1"/>
    <xf numFmtId="0" fontId="2" fillId="3" borderId="10" xfId="0" applyFont="1" applyFill="1" applyBorder="1" applyAlignment="1"/>
    <xf numFmtId="0" fontId="2" fillId="4" borderId="15" xfId="0" applyFont="1" applyFill="1" applyBorder="1" applyAlignment="1"/>
    <xf numFmtId="0" fontId="2" fillId="4" borderId="3" xfId="0" applyFont="1" applyFill="1" applyBorder="1" applyAlignment="1"/>
    <xf numFmtId="0" fontId="2" fillId="4" borderId="6" xfId="0" applyFont="1" applyFill="1" applyBorder="1" applyAlignment="1"/>
    <xf numFmtId="0" fontId="5" fillId="4" borderId="6" xfId="0" applyFont="1" applyFill="1" applyBorder="1" applyAlignment="1"/>
    <xf numFmtId="0" fontId="5" fillId="4" borderId="3" xfId="0" applyFont="1" applyFill="1" applyBorder="1" applyAlignment="1"/>
    <xf numFmtId="0" fontId="2" fillId="4" borderId="6" xfId="0" applyFont="1" applyFill="1" applyBorder="1"/>
    <xf numFmtId="0" fontId="2" fillId="4" borderId="3" xfId="0" applyFont="1" applyFill="1" applyBorder="1"/>
    <xf numFmtId="0" fontId="2" fillId="4" borderId="5" xfId="0" applyFont="1" applyFill="1" applyBorder="1" applyAlignment="1"/>
    <xf numFmtId="0" fontId="2" fillId="4" borderId="2" xfId="0" applyFont="1" applyFill="1" applyBorder="1" applyAlignment="1"/>
    <xf numFmtId="0" fontId="2" fillId="4" borderId="2" xfId="0" applyFont="1" applyFill="1" applyBorder="1"/>
    <xf numFmtId="0" fontId="12" fillId="5" borderId="3" xfId="0" applyFont="1" applyFill="1" applyBorder="1"/>
    <xf numFmtId="0" fontId="12" fillId="5" borderId="3" xfId="0" applyFont="1" applyFill="1" applyBorder="1" applyAlignment="1"/>
    <xf numFmtId="0" fontId="2" fillId="3" borderId="5" xfId="0" applyFont="1" applyFill="1" applyBorder="1"/>
    <xf numFmtId="0" fontId="2" fillId="4" borderId="5" xfId="0" applyFont="1" applyFill="1" applyBorder="1"/>
    <xf numFmtId="0" fontId="2" fillId="4" borderId="16" xfId="0" applyFont="1" applyFill="1" applyBorder="1"/>
    <xf numFmtId="0" fontId="2" fillId="5" borderId="3" xfId="0" applyFont="1" applyFill="1" applyBorder="1"/>
    <xf numFmtId="0" fontId="2" fillId="4" borderId="10" xfId="0" applyFont="1" applyFill="1" applyBorder="1"/>
    <xf numFmtId="0" fontId="2" fillId="5" borderId="10" xfId="0" applyFont="1" applyFill="1" applyBorder="1"/>
    <xf numFmtId="0" fontId="9" fillId="3" borderId="12" xfId="2" applyFont="1" applyFill="1" applyBorder="1"/>
    <xf numFmtId="0" fontId="2" fillId="4" borderId="17" xfId="0" applyFont="1" applyFill="1" applyBorder="1"/>
    <xf numFmtId="0" fontId="2" fillId="4" borderId="18" xfId="0" applyFont="1" applyFill="1" applyBorder="1"/>
    <xf numFmtId="0" fontId="12" fillId="6" borderId="3" xfId="0" applyFont="1" applyFill="1" applyBorder="1"/>
    <xf numFmtId="0" fontId="2" fillId="4" borderId="4" xfId="0" applyFont="1" applyFill="1" applyBorder="1"/>
    <xf numFmtId="0" fontId="2" fillId="3" borderId="3" xfId="0" applyFont="1" applyFill="1" applyBorder="1" applyAlignment="1">
      <alignment horizontal="center"/>
    </xf>
    <xf numFmtId="0" fontId="2" fillId="3" borderId="16" xfId="0" applyFont="1" applyFill="1" applyBorder="1"/>
    <xf numFmtId="0" fontId="13" fillId="3" borderId="3" xfId="0" applyFont="1" applyFill="1" applyBorder="1"/>
    <xf numFmtId="0" fontId="2" fillId="3" borderId="6" xfId="0" applyFont="1" applyFill="1" applyBorder="1"/>
  </cellXfs>
  <cellStyles count="3">
    <cellStyle name="Normale" xfId="0" builtinId="0"/>
    <cellStyle name="Normale 2" xfId="1" xr:uid="{00000000-0005-0000-0000-000001000000}"/>
    <cellStyle name="Normale 3" xfId="2" xr:uid="{7DAD8A5A-EC35-46DF-9885-8340CAEC2A4F}"/>
  </cellStyles>
  <dxfs count="0"/>
  <tableStyles count="0" defaultTableStyle="TableStyleMedium2" defaultPivotStyle="PivotStyleLight16"/>
  <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schemas.openxmlformats.org/officeDocument/2006/relationships/styles" Target="styles.xml"/><Relationship Id="rId17" Type="http://schemas.openxmlformats.org/officeDocument/2006/relationships/theme" Target="theme/theme1.xml"/><Relationship Id="rId16" Type="http://customschemas.google.com/relationships/workbookmetadata" Target="metadata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1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C5B8C-C552-4FA4-84D7-05AA56418BA5}">
  <dimension ref="A1:BA1015"/>
  <sheetViews>
    <sheetView tabSelected="1" zoomScale="50" zoomScaleNormal="50" workbookViewId="0">
      <selection sqref="A1:S1"/>
    </sheetView>
  </sheetViews>
  <sheetFormatPr defaultColWidth="14.44140625" defaultRowHeight="15" customHeight="1" x14ac:dyDescent="0.25"/>
  <cols>
    <col min="1" max="1" width="7.109375" style="1" customWidth="1"/>
    <col min="2" max="2" width="6.88671875" style="1" bestFit="1" customWidth="1"/>
    <col min="3" max="4" width="13.44140625" style="1" customWidth="1"/>
    <col min="5" max="7" width="13.44140625" style="1" bestFit="1" customWidth="1"/>
    <col min="8" max="8" width="12.44140625" style="1" customWidth="1"/>
    <col min="9" max="14" width="13.44140625" style="1" bestFit="1" customWidth="1"/>
    <col min="15" max="15" width="13.44140625" style="1" customWidth="1"/>
    <col min="16" max="16" width="7.44140625" style="1" bestFit="1" customWidth="1"/>
    <col min="17" max="23" width="13.44140625" style="1" bestFit="1" customWidth="1"/>
    <col min="24" max="24" width="9" style="1" customWidth="1"/>
    <col min="25" max="25" width="13.44140625" style="1" customWidth="1"/>
    <col min="26" max="26" width="12.21875" style="1" bestFit="1" customWidth="1"/>
    <col min="27" max="29" width="13.44140625" style="1" customWidth="1"/>
    <col min="30" max="32" width="13.44140625" style="1" bestFit="1" customWidth="1"/>
    <col min="33" max="16384" width="14.44140625" style="1"/>
  </cols>
  <sheetData>
    <row r="1" spans="1:36" customFormat="1" ht="15" customHeight="1" x14ac:dyDescent="0.35">
      <c r="A1" s="2" t="s">
        <v>17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36" ht="15" customHeight="1" x14ac:dyDescent="0.25">
      <c r="U2"/>
      <c r="V2"/>
      <c r="W2"/>
      <c r="X2"/>
      <c r="Y2"/>
      <c r="Z2"/>
      <c r="AA2"/>
      <c r="AB2"/>
      <c r="AC2"/>
      <c r="AD2"/>
      <c r="AE2"/>
    </row>
    <row r="3" spans="1:36" ht="15" customHeight="1" x14ac:dyDescent="0.35">
      <c r="A3" s="10" t="s">
        <v>0</v>
      </c>
      <c r="B3" s="14">
        <v>531.9</v>
      </c>
      <c r="C3" s="11" t="s">
        <v>1</v>
      </c>
      <c r="D3" s="14">
        <v>2</v>
      </c>
      <c r="F3" s="10" t="s">
        <v>0</v>
      </c>
      <c r="G3" s="14">
        <v>531.9</v>
      </c>
      <c r="H3" s="11" t="s">
        <v>1</v>
      </c>
      <c r="I3" s="14">
        <v>2</v>
      </c>
      <c r="J3" s="9"/>
      <c r="K3" s="10" t="s">
        <v>0</v>
      </c>
      <c r="L3" s="14">
        <v>531.9</v>
      </c>
      <c r="M3" s="11" t="s">
        <v>1</v>
      </c>
      <c r="N3" s="14">
        <v>2</v>
      </c>
      <c r="P3" s="10" t="s">
        <v>0</v>
      </c>
      <c r="Q3" s="14">
        <v>531.9</v>
      </c>
      <c r="R3" s="11" t="s">
        <v>1</v>
      </c>
      <c r="S3" s="14">
        <v>2</v>
      </c>
      <c r="T3" s="3"/>
      <c r="U3"/>
      <c r="V3"/>
      <c r="W3"/>
      <c r="X3"/>
      <c r="Y3"/>
      <c r="Z3"/>
      <c r="AA3"/>
      <c r="AB3"/>
      <c r="AC3"/>
      <c r="AD3"/>
      <c r="AE3"/>
    </row>
    <row r="4" spans="1:36" ht="15" customHeight="1" x14ac:dyDescent="0.35">
      <c r="A4" s="11" t="s">
        <v>8</v>
      </c>
      <c r="B4" s="11" t="s">
        <v>6</v>
      </c>
      <c r="C4" s="11" t="s">
        <v>7</v>
      </c>
      <c r="D4" s="11" t="s">
        <v>3</v>
      </c>
      <c r="F4" s="11" t="s">
        <v>8</v>
      </c>
      <c r="G4" s="11" t="s">
        <v>6</v>
      </c>
      <c r="H4" s="11" t="s">
        <v>7</v>
      </c>
      <c r="I4" s="11" t="s">
        <v>3</v>
      </c>
      <c r="J4" s="7"/>
      <c r="K4" s="11" t="s">
        <v>8</v>
      </c>
      <c r="L4" s="11" t="s">
        <v>6</v>
      </c>
      <c r="M4" s="11" t="s">
        <v>7</v>
      </c>
      <c r="N4" s="11" t="s">
        <v>3</v>
      </c>
      <c r="P4" s="11" t="s">
        <v>8</v>
      </c>
      <c r="Q4" s="11" t="s">
        <v>6</v>
      </c>
      <c r="R4" s="11" t="s">
        <v>7</v>
      </c>
      <c r="S4" s="11" t="s">
        <v>3</v>
      </c>
      <c r="U4"/>
      <c r="V4"/>
      <c r="W4"/>
      <c r="X4"/>
      <c r="Y4"/>
      <c r="Z4"/>
      <c r="AA4"/>
      <c r="AB4"/>
      <c r="AC4"/>
      <c r="AD4"/>
      <c r="AE4"/>
    </row>
    <row r="5" spans="1:36" ht="15" customHeight="1" x14ac:dyDescent="0.35">
      <c r="A5" s="15">
        <v>1</v>
      </c>
      <c r="B5" s="12">
        <v>10</v>
      </c>
      <c r="C5" s="13">
        <f>SIN(B5*0.001/$D$3)</f>
        <v>4.9999791666927081E-3</v>
      </c>
      <c r="D5" s="12">
        <f>($B$3/C5)*10^(-6)*A5</f>
        <v>0.10638044325129281</v>
      </c>
      <c r="F5" s="15">
        <v>1</v>
      </c>
      <c r="G5" s="12">
        <v>5</v>
      </c>
      <c r="H5" s="12">
        <f>SIN(G5*0.001/$D$3)</f>
        <v>2.499997395834147E-3</v>
      </c>
      <c r="I5" s="12">
        <f>($B$3/H5)*10^(-6)*F5</f>
        <v>0.21276022162516159</v>
      </c>
      <c r="J5" s="7"/>
      <c r="K5" s="15">
        <v>1</v>
      </c>
      <c r="L5" s="12">
        <v>2.6</v>
      </c>
      <c r="M5" s="12">
        <f>SIN(L5*0.001/$D$3)</f>
        <v>1.2999996338333645E-3</v>
      </c>
      <c r="N5" s="12">
        <f>($B$3/M5)*10^(-6)*K5</f>
        <v>0.40915396139886873</v>
      </c>
      <c r="P5" s="15">
        <v>1</v>
      </c>
      <c r="Q5" s="12">
        <v>1.5</v>
      </c>
      <c r="R5" s="12">
        <f>SIN(Q5*0.001/$D$3)</f>
        <v>7.49999929687502E-4</v>
      </c>
      <c r="S5" s="12">
        <f>($B$3/R5)*10^(-6)*P5</f>
        <v>0.70920006648750422</v>
      </c>
      <c r="U5"/>
      <c r="V5"/>
      <c r="W5"/>
      <c r="X5"/>
      <c r="Y5"/>
      <c r="Z5"/>
      <c r="AA5"/>
      <c r="AB5"/>
      <c r="AC5"/>
      <c r="AD5"/>
      <c r="AE5"/>
    </row>
    <row r="6" spans="1:36" ht="15" customHeight="1" x14ac:dyDescent="0.35">
      <c r="A6" s="15">
        <v>2</v>
      </c>
      <c r="B6" s="12">
        <v>20</v>
      </c>
      <c r="C6" s="13">
        <f>SIN(B6*0.001/$D$3)</f>
        <v>9.9998333341666645E-3</v>
      </c>
      <c r="D6" s="12">
        <f>($B$3/C6)*10^(-6)*A6</f>
        <v>0.1063817730206852</v>
      </c>
      <c r="F6" s="15">
        <v>2</v>
      </c>
      <c r="G6" s="12">
        <v>12</v>
      </c>
      <c r="H6" s="12">
        <f>SIN(G6*0.001/$D$3)</f>
        <v>5.9999640000647997E-3</v>
      </c>
      <c r="I6" s="12">
        <f>($B$3/H6)*10^(-6)*F6</f>
        <v>0.17730106380446795</v>
      </c>
      <c r="J6" s="7"/>
      <c r="K6" s="15">
        <v>2</v>
      </c>
      <c r="L6" s="12">
        <v>5.0999999999999996</v>
      </c>
      <c r="M6" s="12">
        <f>SIN(L6*0.001/$D$3)</f>
        <v>2.5499972364383984E-3</v>
      </c>
      <c r="N6" s="12">
        <f>($B$3/M6)*10^(-6)*K6</f>
        <v>0.41717692270357826</v>
      </c>
      <c r="P6" s="15">
        <v>2</v>
      </c>
      <c r="Q6" s="12">
        <v>2.5</v>
      </c>
      <c r="R6" s="12">
        <f>SIN(Q6*0.001/$D$3)</f>
        <v>1.249999674479192E-3</v>
      </c>
      <c r="S6" s="12">
        <f>($B$3/R6)*10^(-6)*P6</f>
        <v>0.85104022162504034</v>
      </c>
      <c r="U6"/>
      <c r="V6"/>
      <c r="W6"/>
      <c r="X6"/>
      <c r="Y6"/>
      <c r="Z6"/>
      <c r="AA6"/>
      <c r="AB6"/>
      <c r="AC6"/>
      <c r="AD6"/>
      <c r="AE6"/>
    </row>
    <row r="7" spans="1:36" ht="15" customHeight="1" x14ac:dyDescent="0.35">
      <c r="A7" s="15">
        <v>3</v>
      </c>
      <c r="B7" s="12">
        <v>29.5</v>
      </c>
      <c r="C7" s="13">
        <f>SIN(B7*0.001/$D$3)</f>
        <v>1.4749465164672206E-2</v>
      </c>
      <c r="D7" s="12">
        <f>($B$3/C7)*10^(-6)*A7</f>
        <v>0.10818697370952859</v>
      </c>
      <c r="F7" s="15">
        <v>3</v>
      </c>
      <c r="G7" s="12">
        <v>17</v>
      </c>
      <c r="H7" s="12">
        <f>SIN(G7*0.001/$D$3)</f>
        <v>8.4998976462030869E-3</v>
      </c>
      <c r="I7" s="12">
        <f>($B$3/H7)*10^(-6)*F7</f>
        <v>0.18773167235876076</v>
      </c>
      <c r="J7" s="7"/>
      <c r="K7" s="15">
        <v>3</v>
      </c>
      <c r="L7" s="12">
        <v>8</v>
      </c>
      <c r="M7" s="12">
        <f>SIN(L7*0.001/$D$3)</f>
        <v>3.9999893333418669E-3</v>
      </c>
      <c r="N7" s="12">
        <f>($B$3/M7)*10^(-6)*K7</f>
        <v>0.3989260638019857</v>
      </c>
      <c r="P7" s="15">
        <v>3</v>
      </c>
      <c r="Q7" s="12">
        <v>4</v>
      </c>
      <c r="R7" s="12">
        <f>SIN(Q7*0.001/$D$3)</f>
        <v>1.9999986666669333E-3</v>
      </c>
      <c r="S7" s="12">
        <f>($B$3/R7)*10^(-6)*P7</f>
        <v>0.79785053190024824</v>
      </c>
      <c r="U7"/>
      <c r="V7"/>
      <c r="W7"/>
      <c r="X7"/>
      <c r="Y7"/>
      <c r="Z7"/>
      <c r="AA7"/>
      <c r="AB7"/>
      <c r="AC7"/>
      <c r="AD7"/>
      <c r="AE7"/>
    </row>
    <row r="8" spans="1:36" ht="15" customHeight="1" x14ac:dyDescent="0.35">
      <c r="A8" s="15">
        <v>4</v>
      </c>
      <c r="B8" s="12">
        <v>38</v>
      </c>
      <c r="C8" s="13">
        <f>SIN(B8*0.001/$D$3)</f>
        <v>1.8998856853967315E-2</v>
      </c>
      <c r="D8" s="12">
        <f>($B$3/C8)*10^(-6)*A8</f>
        <v>0.11198568505218867</v>
      </c>
      <c r="F8" s="15">
        <v>4</v>
      </c>
      <c r="G8" s="12">
        <v>21.5</v>
      </c>
      <c r="H8" s="12">
        <f>SIN(G8*0.001/$D$3)</f>
        <v>1.0749792951717189E-2</v>
      </c>
      <c r="I8" s="12">
        <f>($B$3/H8)*10^(-6)*F8</f>
        <v>0.19792009107116187</v>
      </c>
      <c r="J8" s="7"/>
      <c r="K8" s="15">
        <v>4</v>
      </c>
      <c r="L8" s="12">
        <v>10.5</v>
      </c>
      <c r="M8" s="12">
        <f>SIN(L8*0.001/$D$3)</f>
        <v>5.2499758828457371E-3</v>
      </c>
      <c r="N8" s="12">
        <f>($B$3/M8)*10^(-6)*K8</f>
        <v>0.40525900451312918</v>
      </c>
      <c r="P8" s="15">
        <v>4</v>
      </c>
      <c r="Q8" s="12">
        <v>5.2</v>
      </c>
      <c r="R8" s="12">
        <f>SIN(Q8*0.001/$D$3)</f>
        <v>2.5999970706676572E-3</v>
      </c>
      <c r="S8" s="12">
        <f>($B$3/R8)*10^(-6)*P8</f>
        <v>0.81830861426841917</v>
      </c>
      <c r="U8"/>
      <c r="V8"/>
      <c r="W8"/>
      <c r="X8"/>
      <c r="Y8"/>
      <c r="Z8"/>
      <c r="AA8"/>
      <c r="AB8"/>
      <c r="AC8"/>
      <c r="AD8"/>
      <c r="AE8"/>
    </row>
    <row r="9" spans="1:36" ht="15" customHeight="1" x14ac:dyDescent="0.35">
      <c r="A9" s="15">
        <v>5</v>
      </c>
      <c r="B9" s="12">
        <v>50</v>
      </c>
      <c r="C9" s="12">
        <f>SIN(B9*0.001/$D$3)</f>
        <v>2.4997395914712332E-2</v>
      </c>
      <c r="D9" s="12">
        <f>($B$3/C9)*10^(-6)*A9</f>
        <v>0.10639108205806104</v>
      </c>
      <c r="F9" s="15">
        <v>5</v>
      </c>
      <c r="G9" s="12">
        <v>26.5</v>
      </c>
      <c r="H9" s="12">
        <f>SIN(G9*0.001/$D$3)</f>
        <v>1.3249612302882435E-2</v>
      </c>
      <c r="I9" s="12">
        <f>($B$3/H9)*10^(-6)*F9</f>
        <v>0.20072285431487147</v>
      </c>
      <c r="J9" s="7"/>
      <c r="K9" s="15">
        <v>5</v>
      </c>
      <c r="L9" s="12">
        <v>13</v>
      </c>
      <c r="M9" s="12">
        <f>SIN(L9*0.001/$D$3)</f>
        <v>6.4999542292633579E-3</v>
      </c>
      <c r="N9" s="12">
        <f>($B$3/M9)*10^(-6)*K9</f>
        <v>0.4091567272930477</v>
      </c>
      <c r="P9" s="15">
        <v>5</v>
      </c>
      <c r="Q9" s="12">
        <v>6.5</v>
      </c>
      <c r="R9" s="12">
        <f>SIN(Q9*0.001/$D$3)</f>
        <v>3.2499942786488553E-3</v>
      </c>
      <c r="S9" s="12">
        <f>($B$3/R9)*10^(-6)*P9</f>
        <v>0.81830913287196738</v>
      </c>
      <c r="U9"/>
      <c r="V9"/>
      <c r="W9"/>
      <c r="X9"/>
      <c r="Y9"/>
      <c r="Z9"/>
      <c r="AA9"/>
      <c r="AB9"/>
      <c r="AC9"/>
      <c r="AD9"/>
      <c r="AE9"/>
    </row>
    <row r="10" spans="1:36" ht="15" customHeight="1" x14ac:dyDescent="0.35">
      <c r="A10" s="15">
        <v>6</v>
      </c>
      <c r="B10" s="12">
        <v>61</v>
      </c>
      <c r="C10" s="12">
        <f>SIN(B10*0.001/$D$3)</f>
        <v>3.0495271449108748E-2</v>
      </c>
      <c r="D10" s="12">
        <f>($B$3/C10)*10^(-6)*A10</f>
        <v>0.10465229028460646</v>
      </c>
      <c r="F10" s="15">
        <v>6</v>
      </c>
      <c r="G10" s="12">
        <v>32</v>
      </c>
      <c r="H10" s="12">
        <f>SIN(G10*0.001/$D$3)</f>
        <v>1.5999317342071415E-2</v>
      </c>
      <c r="I10" s="12">
        <f>($B$3/H10)*10^(-6)*F10</f>
        <v>0.1994710106541841</v>
      </c>
      <c r="J10" s="7"/>
      <c r="K10" s="15">
        <v>6</v>
      </c>
      <c r="L10" s="12">
        <v>16</v>
      </c>
      <c r="M10" s="12">
        <f>SIN(L10*0.001/$D$3)</f>
        <v>7.9999146669397329E-3</v>
      </c>
      <c r="N10" s="12">
        <f>($B$3/M10)*10^(-6)*K10</f>
        <v>0.39892925523177236</v>
      </c>
      <c r="P10" s="15">
        <v>6</v>
      </c>
      <c r="Q10" s="12">
        <v>8</v>
      </c>
      <c r="R10" s="12">
        <f>SIN(Q10*0.001/$D$3)</f>
        <v>3.9999893333418669E-3</v>
      </c>
      <c r="S10" s="12">
        <f>($B$3/R10)*10^(-6)*P10</f>
        <v>0.79785212760397139</v>
      </c>
      <c r="U10"/>
      <c r="V10"/>
      <c r="W10"/>
      <c r="X10"/>
      <c r="Y10"/>
      <c r="Z10"/>
      <c r="AA10"/>
      <c r="AB10"/>
      <c r="AC10"/>
      <c r="AD10"/>
      <c r="AE10"/>
    </row>
    <row r="11" spans="1:36" ht="15" customHeight="1" x14ac:dyDescent="0.35">
      <c r="A11" s="15">
        <v>7</v>
      </c>
      <c r="B11" s="12">
        <v>70</v>
      </c>
      <c r="C11" s="12">
        <f>SIN(B11*0.001/$D$3)</f>
        <v>3.4992854604336196E-2</v>
      </c>
      <c r="D11" s="12">
        <f>($B$3/C11)*10^(-6)*A11</f>
        <v>0.10640172235444378</v>
      </c>
      <c r="F11" s="15">
        <v>7</v>
      </c>
      <c r="G11" s="12">
        <v>36</v>
      </c>
      <c r="H11" s="12">
        <f>SIN(G11*0.001/$D$3)</f>
        <v>1.799902801574628E-2</v>
      </c>
      <c r="I11" s="12">
        <f>($B$3/H11)*10^(-6)*F11</f>
        <v>0.20686117032223661</v>
      </c>
      <c r="J11" s="7"/>
      <c r="K11" s="15">
        <v>7</v>
      </c>
      <c r="L11" s="12">
        <v>18.5</v>
      </c>
      <c r="M11" s="12">
        <f>SIN(L11*0.001/$D$3)</f>
        <v>9.2498680917101547E-3</v>
      </c>
      <c r="N11" s="12">
        <f>($B$3/M11)*10^(-6)*K11</f>
        <v>0.40252465906371865</v>
      </c>
      <c r="P11" s="15">
        <v>7</v>
      </c>
      <c r="Q11" s="12">
        <v>9</v>
      </c>
      <c r="R11" s="12">
        <f>SIN(Q11*0.001/$D$3)</f>
        <v>4.4999848125153782E-3</v>
      </c>
      <c r="S11" s="12">
        <f>($B$3/R11)*10^(-6)*P11</f>
        <v>0.82740279248159698</v>
      </c>
      <c r="U11"/>
      <c r="V11"/>
      <c r="W11"/>
      <c r="X11"/>
      <c r="Y11"/>
      <c r="Z11"/>
      <c r="AA11"/>
      <c r="AB11"/>
      <c r="AC11"/>
      <c r="AD11"/>
      <c r="AE11"/>
    </row>
    <row r="12" spans="1:36" ht="15" customHeight="1" x14ac:dyDescent="0.35">
      <c r="A12" s="15">
        <v>8</v>
      </c>
      <c r="B12" s="12">
        <v>80</v>
      </c>
      <c r="C12" s="12">
        <f>SIN(B12*0.001/$D$3)</f>
        <v>3.9989334186634161E-2</v>
      </c>
      <c r="D12" s="12">
        <f>($B$3/C12)*10^(-6)*A12</f>
        <v>0.10640837329625349</v>
      </c>
      <c r="F12" s="15">
        <v>8</v>
      </c>
      <c r="G12" s="12">
        <v>40</v>
      </c>
      <c r="H12" s="12">
        <f>SIN(G12*0.001/$D$3)</f>
        <v>1.999866669333308E-2</v>
      </c>
      <c r="I12" s="12">
        <f>($B$3/H12)*10^(-6)*F12</f>
        <v>0.21277418466194789</v>
      </c>
      <c r="J12" s="7"/>
      <c r="K12" s="15">
        <v>8</v>
      </c>
      <c r="L12" s="12">
        <v>21</v>
      </c>
      <c r="M12" s="12">
        <f>SIN(L12*0.001/$D$3)</f>
        <v>1.0499807063563566E-2</v>
      </c>
      <c r="N12" s="12">
        <f>($B$3/M12)*10^(-6)*K12</f>
        <v>0.40526458955292582</v>
      </c>
      <c r="P12" s="15">
        <v>8</v>
      </c>
      <c r="Q12" s="12">
        <v>11</v>
      </c>
      <c r="R12" s="12">
        <f>SIN(Q12*0.001/$D$3)</f>
        <v>5.4999722708752733E-3</v>
      </c>
      <c r="S12" s="12">
        <f>($B$3/R12)*10^(-6)*P12</f>
        <v>0.77367662788649316</v>
      </c>
      <c r="U12"/>
      <c r="V12"/>
      <c r="W12"/>
      <c r="X12"/>
      <c r="Y12"/>
      <c r="Z12"/>
      <c r="AA12"/>
      <c r="AB12"/>
      <c r="AC12"/>
      <c r="AD12"/>
      <c r="AE12"/>
    </row>
    <row r="13" spans="1:36" ht="15" customHeight="1" x14ac:dyDescent="0.35">
      <c r="A13" s="15">
        <v>9</v>
      </c>
      <c r="B13" s="12">
        <v>90</v>
      </c>
      <c r="C13" s="12">
        <f>SIN(B13*0.001/$D$3)</f>
        <v>4.4984814037660234E-2</v>
      </c>
      <c r="D13" s="12">
        <f>($B$3/C13)*10^(-6)*A13</f>
        <v>0.1064159117339543</v>
      </c>
      <c r="F13" s="15">
        <v>9</v>
      </c>
      <c r="G13" s="12">
        <v>46</v>
      </c>
      <c r="H13" s="12">
        <f>SIN(G13*0.001/$D$3)</f>
        <v>2.2997972220302181E-2</v>
      </c>
      <c r="I13" s="12">
        <f>($B$3/H13)*10^(-6)*F13</f>
        <v>0.20815313429129362</v>
      </c>
      <c r="J13" s="7"/>
      <c r="K13" s="15">
        <v>9</v>
      </c>
      <c r="L13" s="12">
        <v>23</v>
      </c>
      <c r="M13" s="12">
        <f>SIN(L13*0.001/$D$3)</f>
        <v>1.1499746522509459E-2</v>
      </c>
      <c r="N13" s="12">
        <f>($B$3/M13)*10^(-6)*K13</f>
        <v>0.41627874063396003</v>
      </c>
      <c r="P13" s="15">
        <v>9</v>
      </c>
      <c r="Q13" s="12">
        <v>11.5</v>
      </c>
      <c r="R13" s="12">
        <f>SIN(Q13*0.001/$D$3)</f>
        <v>5.7499683151565452E-3</v>
      </c>
      <c r="S13" s="12">
        <f>($B$3/R13)*10^(-6)*P13</f>
        <v>0.83254371808997851</v>
      </c>
      <c r="U13"/>
      <c r="V13"/>
      <c r="W13"/>
      <c r="X13"/>
      <c r="Y13"/>
      <c r="Z13"/>
      <c r="AA13"/>
      <c r="AB13"/>
      <c r="AC13"/>
      <c r="AD13"/>
      <c r="AE13"/>
    </row>
    <row r="14" spans="1:36" ht="15" customHeight="1" x14ac:dyDescent="0.35">
      <c r="A14" s="11" t="s">
        <v>2</v>
      </c>
      <c r="B14" s="15">
        <v>0.1</v>
      </c>
      <c r="C14" s="11" t="s">
        <v>4</v>
      </c>
      <c r="D14" s="16">
        <f>AVERAGE(D5:D13)</f>
        <v>0.10702269497344602</v>
      </c>
      <c r="F14" s="11" t="s">
        <v>2</v>
      </c>
      <c r="G14" s="15">
        <v>0.2</v>
      </c>
      <c r="H14" s="11" t="s">
        <v>4</v>
      </c>
      <c r="I14" s="16">
        <f>AVERAGE(I5:I13)</f>
        <v>0.20041060034489841</v>
      </c>
      <c r="K14" s="11" t="s">
        <v>2</v>
      </c>
      <c r="L14" s="15">
        <v>0.4</v>
      </c>
      <c r="M14" s="11" t="s">
        <v>4</v>
      </c>
      <c r="N14" s="16">
        <f>AVERAGE(N5:N13)</f>
        <v>0.40696332491033188</v>
      </c>
      <c r="P14" s="11" t="s">
        <v>2</v>
      </c>
      <c r="Q14" s="15">
        <v>0.8</v>
      </c>
      <c r="R14" s="11" t="s">
        <v>4</v>
      </c>
      <c r="S14" s="16">
        <f>AVERAGE(S5:S13)</f>
        <v>0.80290931480169103</v>
      </c>
      <c r="T14" s="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</row>
    <row r="15" spans="1:36" s="6" customFormat="1" ht="15" customHeight="1" x14ac:dyDescent="0.35">
      <c r="A15" s="4"/>
      <c r="B15" s="4"/>
      <c r="C15" s="11" t="s">
        <v>11</v>
      </c>
      <c r="D15" s="16">
        <f>_xlfn.STDEV.S(D5:D13)</f>
        <v>2.06031007985547E-3</v>
      </c>
      <c r="E15" s="4"/>
      <c r="F15" s="4"/>
      <c r="G15" s="3"/>
      <c r="H15" s="11" t="s">
        <v>11</v>
      </c>
      <c r="I15" s="16">
        <f>_xlfn.STDEV.S(I5:I13)</f>
        <v>1.177347075864167E-2</v>
      </c>
      <c r="J15" s="3"/>
      <c r="K15" s="3"/>
      <c r="L15" s="3"/>
      <c r="M15" s="11" t="s">
        <v>11</v>
      </c>
      <c r="N15" s="16">
        <f>_xlfn.STDEV.S(N5:N13)</f>
        <v>6.6646498245972689E-3</v>
      </c>
      <c r="O15" s="3"/>
      <c r="P15" s="3"/>
      <c r="Q15" s="3"/>
      <c r="R15" s="11" t="s">
        <v>11</v>
      </c>
      <c r="S15" s="16">
        <f>_xlfn.STDEV.S(S5:S13)</f>
        <v>4.1767428922096471E-2</v>
      </c>
      <c r="T15" s="3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</row>
    <row r="16" spans="1:36" ht="15" customHeight="1" x14ac:dyDescent="0.25">
      <c r="AF16"/>
      <c r="AG16"/>
      <c r="AH16"/>
      <c r="AI16"/>
      <c r="AJ16"/>
    </row>
    <row r="17" spans="1:36" ht="15" customHeight="1" x14ac:dyDescent="0.35">
      <c r="A17" s="2" t="s">
        <v>18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/>
      <c r="AG17"/>
      <c r="AH17"/>
      <c r="AI17"/>
      <c r="AJ17"/>
    </row>
    <row r="18" spans="1:36" ht="15" customHeight="1" x14ac:dyDescent="0.35">
      <c r="A18" s="4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/>
      <c r="AG18"/>
      <c r="AH18"/>
      <c r="AI18"/>
      <c r="AJ18"/>
    </row>
    <row r="19" spans="1:36" ht="15" customHeight="1" x14ac:dyDescent="0.35">
      <c r="A19" s="10" t="s">
        <v>0</v>
      </c>
      <c r="B19" s="30">
        <v>531.9</v>
      </c>
      <c r="C19" s="11" t="s">
        <v>1</v>
      </c>
      <c r="D19" s="31">
        <v>2</v>
      </c>
      <c r="E19" s="9"/>
      <c r="F19" s="9"/>
      <c r="G19" s="9"/>
      <c r="H19" s="3"/>
      <c r="I19" s="10" t="s">
        <v>0</v>
      </c>
      <c r="J19" s="30">
        <v>531.9</v>
      </c>
      <c r="K19" s="11" t="s">
        <v>1</v>
      </c>
      <c r="L19" s="31">
        <v>2</v>
      </c>
      <c r="M19" s="3"/>
      <c r="N19" s="3"/>
      <c r="O19" s="3"/>
      <c r="Q19" s="10" t="s">
        <v>0</v>
      </c>
      <c r="R19" s="30">
        <v>531.9</v>
      </c>
      <c r="S19" s="11" t="s">
        <v>1</v>
      </c>
      <c r="T19" s="31">
        <v>2</v>
      </c>
      <c r="U19" s="3"/>
      <c r="V19" s="3"/>
      <c r="W19" s="3"/>
      <c r="Y19" s="10" t="s">
        <v>0</v>
      </c>
      <c r="Z19" s="14">
        <v>531.9</v>
      </c>
      <c r="AA19" s="11" t="s">
        <v>1</v>
      </c>
      <c r="AB19" s="14">
        <v>2</v>
      </c>
      <c r="AC19" s="3"/>
      <c r="AD19" s="3"/>
      <c r="AE19" s="3"/>
      <c r="AF19"/>
      <c r="AG19"/>
      <c r="AH19"/>
      <c r="AI19"/>
      <c r="AJ19"/>
    </row>
    <row r="20" spans="1:36" ht="15" customHeight="1" x14ac:dyDescent="0.35">
      <c r="A20" s="22" t="s">
        <v>8</v>
      </c>
      <c r="B20" s="11" t="s">
        <v>6</v>
      </c>
      <c r="C20" s="11" t="s">
        <v>9</v>
      </c>
      <c r="D20" s="11" t="s">
        <v>7</v>
      </c>
      <c r="E20" s="11" t="s">
        <v>10</v>
      </c>
      <c r="F20" s="11" t="s">
        <v>2</v>
      </c>
      <c r="G20" s="11" t="s">
        <v>5</v>
      </c>
      <c r="I20" s="22" t="s">
        <v>8</v>
      </c>
      <c r="J20" s="11" t="s">
        <v>6</v>
      </c>
      <c r="K20" s="11" t="s">
        <v>9</v>
      </c>
      <c r="L20" s="11" t="s">
        <v>7</v>
      </c>
      <c r="M20" s="11" t="s">
        <v>10</v>
      </c>
      <c r="N20" s="11" t="s">
        <v>2</v>
      </c>
      <c r="O20" s="11" t="s">
        <v>5</v>
      </c>
      <c r="Q20" s="22" t="s">
        <v>8</v>
      </c>
      <c r="R20" s="11" t="s">
        <v>6</v>
      </c>
      <c r="S20" s="11" t="s">
        <v>9</v>
      </c>
      <c r="T20" s="11" t="s">
        <v>7</v>
      </c>
      <c r="U20" s="11" t="s">
        <v>10</v>
      </c>
      <c r="V20" s="11" t="s">
        <v>2</v>
      </c>
      <c r="W20" s="11" t="s">
        <v>5</v>
      </c>
      <c r="Y20" s="22" t="s">
        <v>8</v>
      </c>
      <c r="Z20" s="11" t="s">
        <v>6</v>
      </c>
      <c r="AA20" s="11" t="s">
        <v>9</v>
      </c>
      <c r="AB20" s="11" t="s">
        <v>7</v>
      </c>
      <c r="AC20" s="23" t="s">
        <v>10</v>
      </c>
      <c r="AD20" s="11" t="s">
        <v>2</v>
      </c>
      <c r="AE20" s="11" t="s">
        <v>5</v>
      </c>
      <c r="AF20"/>
      <c r="AG20"/>
      <c r="AH20"/>
      <c r="AI20"/>
      <c r="AJ20"/>
    </row>
    <row r="21" spans="1:36" ht="15" customHeight="1" x14ac:dyDescent="0.35">
      <c r="A21" s="11">
        <v>1</v>
      </c>
      <c r="B21" s="26">
        <v>7</v>
      </c>
      <c r="C21" s="27">
        <v>6.5</v>
      </c>
      <c r="D21" s="28">
        <f>SIN(B21*0.001/$D$19)</f>
        <v>3.4999928541710437E-3</v>
      </c>
      <c r="E21" s="26">
        <f>SIN(C21*0.001/$D$19)</f>
        <v>3.2499942786488553E-3</v>
      </c>
      <c r="F21" s="28">
        <f>($B$19*A21/D21)*10^(-6)</f>
        <v>0.15197173884687198</v>
      </c>
      <c r="G21" s="28">
        <f>((A21+0.5)*$B$19/E21)*10^(-6)</f>
        <v>0.2454927398615902</v>
      </c>
      <c r="I21" s="29">
        <v>1</v>
      </c>
      <c r="J21" s="28">
        <v>7.5</v>
      </c>
      <c r="K21" s="27">
        <v>3</v>
      </c>
      <c r="L21" s="28">
        <f>SIN(J21*0.001/$D$19)</f>
        <v>3.7499912109436795E-3</v>
      </c>
      <c r="M21" s="36">
        <f>SIN(K21*0.001/$D$19)</f>
        <v>1.4999994375000632E-3</v>
      </c>
      <c r="N21" s="28">
        <f>($B$19*I21/L21)*10^(-6)</f>
        <v>0.14184033243804542</v>
      </c>
      <c r="O21" s="28">
        <f>((I21+0.5)*$B$19/M21)*10^(-6)</f>
        <v>0.53190019946255229</v>
      </c>
      <c r="Q21" s="29">
        <v>1</v>
      </c>
      <c r="R21" s="28">
        <v>7.5</v>
      </c>
      <c r="S21" s="27">
        <v>2</v>
      </c>
      <c r="T21" s="28">
        <f>SIN(R21*0.001/$D$19)</f>
        <v>3.7499912109436795E-3</v>
      </c>
      <c r="U21" s="36">
        <f>SIN(S21*0.001/$D$19)</f>
        <v>9.9999983333334168E-4</v>
      </c>
      <c r="V21" s="28">
        <f>($B$19*Q21/T21)*10^(-6)</f>
        <v>0.14184033243804542</v>
      </c>
      <c r="W21" s="28">
        <f>((Q21+0.5)*$B$19/U21)*10^(-6)</f>
        <v>0.79785013297501539</v>
      </c>
      <c r="Y21" s="15">
        <v>1</v>
      </c>
      <c r="Z21" s="12">
        <v>7.5</v>
      </c>
      <c r="AA21" s="18">
        <v>1</v>
      </c>
      <c r="AB21" s="12">
        <f>SIN(Z21*0.001/$D$19)</f>
        <v>3.7499912109436795E-3</v>
      </c>
      <c r="AC21" s="37">
        <f>SIN(AA21*0.001/$D$19)</f>
        <v>4.999999791666669E-4</v>
      </c>
      <c r="AD21" s="12">
        <f>($B$19*Y21/AB21)*10^(-6)</f>
        <v>0.14184033243804542</v>
      </c>
      <c r="AE21" s="12">
        <f>((Y21+0.5)*$B$19/AC21)*10^(-6)</f>
        <v>1.5957000664875018</v>
      </c>
      <c r="AF21"/>
      <c r="AG21"/>
      <c r="AH21"/>
      <c r="AI21"/>
      <c r="AJ21"/>
    </row>
    <row r="22" spans="1:36" ht="15" customHeight="1" x14ac:dyDescent="0.35">
      <c r="A22" s="11">
        <v>2</v>
      </c>
      <c r="B22" s="21">
        <v>14.5</v>
      </c>
      <c r="C22" s="18">
        <v>11</v>
      </c>
      <c r="D22" s="12">
        <f>SIN(B22*0.001/$D$19)</f>
        <v>7.2499364871460867E-3</v>
      </c>
      <c r="E22" s="12">
        <f>SIN(C22*0.001/$D$19)</f>
        <v>5.4999722708752733E-3</v>
      </c>
      <c r="F22" s="12">
        <f>($B$19*A22/D22)*10^(-6)</f>
        <v>0.14673231991564123</v>
      </c>
      <c r="G22" s="12">
        <f>((A22+0.5)*$B$19/E22)*10^(-6)</f>
        <v>0.24177394621452913</v>
      </c>
      <c r="I22" s="15">
        <v>2</v>
      </c>
      <c r="J22" s="12">
        <v>13</v>
      </c>
      <c r="K22" s="18">
        <v>5.5</v>
      </c>
      <c r="L22" s="12">
        <f>SIN(J22*0.001/$D$19)</f>
        <v>6.4999542292633579E-3</v>
      </c>
      <c r="M22" s="37">
        <f>SIN(K22*0.001/$D$19)</f>
        <v>2.749996533855477E-3</v>
      </c>
      <c r="N22" s="12">
        <f>($B$19*I22/L22)*10^(-6)</f>
        <v>0.16366269091721908</v>
      </c>
      <c r="O22" s="12">
        <f>((I22+0.5)*$B$19/M22)*10^(-6)</f>
        <v>0.48354606401474232</v>
      </c>
      <c r="Q22" s="15">
        <v>2</v>
      </c>
      <c r="R22" s="12">
        <v>13</v>
      </c>
      <c r="S22" s="18">
        <v>3.5</v>
      </c>
      <c r="T22" s="12">
        <f>SIN(R22*0.001/$D$19)</f>
        <v>6.4999542292633579E-3</v>
      </c>
      <c r="U22" s="37">
        <f>SIN(S22*0.001/$D$19)</f>
        <v>1.7499991067709702E-3</v>
      </c>
      <c r="V22" s="12">
        <f>($B$19*Q22/T22)*10^(-6)</f>
        <v>0.16366269091721908</v>
      </c>
      <c r="W22" s="12">
        <f>((Q22+0.5)*$B$19/U22)*10^(-6)</f>
        <v>0.75985753070103135</v>
      </c>
      <c r="Y22" s="15">
        <v>2</v>
      </c>
      <c r="Z22" s="12">
        <v>13</v>
      </c>
      <c r="AA22" s="18">
        <v>3</v>
      </c>
      <c r="AB22" s="12">
        <f>SIN(Z22*0.001/$D$19)</f>
        <v>6.4999542292633579E-3</v>
      </c>
      <c r="AC22" s="37">
        <f>SIN(AA22*0.001/$D$19)</f>
        <v>1.4999994375000632E-3</v>
      </c>
      <c r="AD22" s="12">
        <f>($B$19*Y22/AB22)*10^(-6)</f>
        <v>0.16366269091721908</v>
      </c>
      <c r="AE22" s="12">
        <f>((Y22+0.5)*$B$19/AC22)*10^(-6)</f>
        <v>0.8865003324375873</v>
      </c>
      <c r="AF22"/>
      <c r="AG22"/>
      <c r="AH22"/>
      <c r="AI22"/>
      <c r="AJ22"/>
    </row>
    <row r="23" spans="1:36" ht="15" customHeight="1" x14ac:dyDescent="0.35">
      <c r="A23" s="11">
        <v>3</v>
      </c>
      <c r="B23" s="21">
        <v>19.75</v>
      </c>
      <c r="C23" s="18">
        <v>14</v>
      </c>
      <c r="D23" s="12">
        <f>SIN(B23*0.001/$D$19)</f>
        <v>9.874839506316388E-3</v>
      </c>
      <c r="E23" s="12">
        <f>SIN(C23*0.001/$D$19)</f>
        <v>6.9999428334733913E-3</v>
      </c>
      <c r="F23" s="12">
        <f>($B$19*A23/D23)*10^(-6)</f>
        <v>0.16159249970385026</v>
      </c>
      <c r="G23" s="12">
        <f>((A23+0.5)*$B$19/E23)*10^(-6)</f>
        <v>0.26595217193741622</v>
      </c>
      <c r="I23" s="15">
        <v>3</v>
      </c>
      <c r="J23" s="12">
        <v>21</v>
      </c>
      <c r="K23" s="18">
        <v>7.5</v>
      </c>
      <c r="L23" s="12">
        <f>SIN(J23*0.001/$D$19)</f>
        <v>1.0499807063563566E-2</v>
      </c>
      <c r="M23" s="37">
        <f>SIN(K23*0.001/$D$19)</f>
        <v>3.7499912109436795E-3</v>
      </c>
      <c r="N23" s="12">
        <f>($B$19*I23/L23)*10^(-6)</f>
        <v>0.15197422108234718</v>
      </c>
      <c r="O23" s="12">
        <f>((I23+0.5)*$B$19/M23)*10^(-6)</f>
        <v>0.49644116353315892</v>
      </c>
      <c r="Q23" s="15">
        <v>3</v>
      </c>
      <c r="R23" s="12">
        <v>21</v>
      </c>
      <c r="S23" s="18">
        <v>5</v>
      </c>
      <c r="T23" s="12">
        <f>SIN(R23*0.001/$D$19)</f>
        <v>1.0499807063563566E-2</v>
      </c>
      <c r="U23" s="37">
        <f>SIN(S23*0.001/$D$19)</f>
        <v>2.499997395834147E-3</v>
      </c>
      <c r="V23" s="12">
        <f>($B$19*Q23/T23)*10^(-6)</f>
        <v>0.15197422108234718</v>
      </c>
      <c r="W23" s="12">
        <f>((Q23+0.5)*$B$19/U23)*10^(-6)</f>
        <v>0.74466077568806555</v>
      </c>
      <c r="Y23" s="15">
        <v>3</v>
      </c>
      <c r="Z23" s="12">
        <v>21</v>
      </c>
      <c r="AA23" s="18">
        <v>4.5</v>
      </c>
      <c r="AB23" s="12">
        <f>SIN(Z23*0.001/$D$19)</f>
        <v>1.0499807063563566E-2</v>
      </c>
      <c r="AC23" s="37">
        <f>SIN(AA23*0.001/$D$19)</f>
        <v>2.2499981015629807E-3</v>
      </c>
      <c r="AD23" s="12">
        <f>($B$19*Y23/AB23)*10^(-6)</f>
        <v>0.15197422108234718</v>
      </c>
      <c r="AE23" s="12">
        <f>((Y23+0.5)*$B$19/AC23)*10^(-6)</f>
        <v>0.82740069811916217</v>
      </c>
      <c r="AF23"/>
      <c r="AG23"/>
      <c r="AH23"/>
      <c r="AI23"/>
      <c r="AJ23"/>
    </row>
    <row r="24" spans="1:36" ht="15" customHeight="1" x14ac:dyDescent="0.35">
      <c r="A24" s="11">
        <v>4</v>
      </c>
      <c r="B24" s="21">
        <v>27.5</v>
      </c>
      <c r="C24" s="25">
        <v>18</v>
      </c>
      <c r="D24" s="12">
        <f>SIN(B24*0.001/$D$19)</f>
        <v>1.3749566735866553E-2</v>
      </c>
      <c r="E24" s="12">
        <f>SIN(C24*0.001/$D$19)</f>
        <v>8.999878500492076E-3</v>
      </c>
      <c r="F24" s="12">
        <f>($B$19*A24/D24)*10^(-6)</f>
        <v>0.15473942131209345</v>
      </c>
      <c r="G24" s="12">
        <f>((A24+0.5)*$B$19/E24)*10^(-6)</f>
        <v>0.26595359035892874</v>
      </c>
      <c r="I24" s="35">
        <v>4</v>
      </c>
      <c r="J24" s="12">
        <v>27</v>
      </c>
      <c r="K24" s="25">
        <v>9.5</v>
      </c>
      <c r="L24" s="12">
        <f>SIN(J24*0.001/$D$19)</f>
        <v>1.3499589941236678E-2</v>
      </c>
      <c r="M24" s="37">
        <f>SIN(K24*0.001/$D$19)</f>
        <v>4.7499821380409838E-3</v>
      </c>
      <c r="N24" s="19">
        <f>($B$19*I24/L24)*10^(-6)</f>
        <v>0.15760478720178767</v>
      </c>
      <c r="O24" s="19">
        <f>((I24+0.5)*$B$19/M24)*10^(-6)</f>
        <v>0.50390715805663255</v>
      </c>
      <c r="Q24" s="35">
        <v>4</v>
      </c>
      <c r="R24" s="12">
        <v>27</v>
      </c>
      <c r="S24" s="25">
        <v>6.5</v>
      </c>
      <c r="T24" s="12">
        <f>SIN(R24*0.001/$D$19)</f>
        <v>1.3499589941236678E-2</v>
      </c>
      <c r="U24" s="37">
        <f>SIN(S24*0.001/$D$19)</f>
        <v>3.2499942786488553E-3</v>
      </c>
      <c r="V24" s="19">
        <f>($B$19*Q24/T24)*10^(-6)</f>
        <v>0.15760478720178767</v>
      </c>
      <c r="W24" s="19">
        <f>((Q24+0.5)*$B$19/U24)*10^(-6)</f>
        <v>0.73647821958477055</v>
      </c>
      <c r="Y24" s="15">
        <v>4</v>
      </c>
      <c r="Z24" s="12">
        <v>27</v>
      </c>
      <c r="AA24" s="18">
        <v>5</v>
      </c>
      <c r="AB24" s="12">
        <f>SIN(Z24*0.001/$D$19)</f>
        <v>1.3499589941236678E-2</v>
      </c>
      <c r="AC24" s="37">
        <f>SIN(AA24*0.001/$D$19)</f>
        <v>2.499997395834147E-3</v>
      </c>
      <c r="AD24" s="12">
        <f>($B$19*Y24/AB24)*10^(-6)</f>
        <v>0.15760478720178767</v>
      </c>
      <c r="AE24" s="12">
        <f>((Y24+0.5)*$B$19/AC24)*10^(-6)</f>
        <v>0.95742099731322716</v>
      </c>
      <c r="AF24"/>
      <c r="AG24"/>
      <c r="AH24"/>
      <c r="AI24"/>
      <c r="AJ24"/>
    </row>
    <row r="25" spans="1:36" ht="15" customHeight="1" x14ac:dyDescent="0.35">
      <c r="A25" s="11" t="s">
        <v>2</v>
      </c>
      <c r="B25" s="33">
        <v>0.15</v>
      </c>
      <c r="C25" s="11" t="s">
        <v>5</v>
      </c>
      <c r="D25" s="32">
        <v>0.25</v>
      </c>
      <c r="E25" s="20" t="s">
        <v>16</v>
      </c>
      <c r="F25" s="38">
        <f>AVERAGE(F20:F24)</f>
        <v>0.15375899494461423</v>
      </c>
      <c r="G25" s="38">
        <f>AVERAGE(G20:G24)</f>
        <v>0.25479311209311606</v>
      </c>
      <c r="I25" s="11" t="s">
        <v>2</v>
      </c>
      <c r="J25" s="33">
        <v>0.15</v>
      </c>
      <c r="K25" s="11" t="s">
        <v>5</v>
      </c>
      <c r="L25" s="32">
        <v>0.5</v>
      </c>
      <c r="M25" s="20" t="s">
        <v>16</v>
      </c>
      <c r="N25" s="16">
        <f>AVERAGE(N20:N24)</f>
        <v>0.15377050790984981</v>
      </c>
      <c r="O25" s="16">
        <f>AVERAGE(O20:O24)</f>
        <v>0.50394864626677149</v>
      </c>
      <c r="Q25" s="11" t="s">
        <v>2</v>
      </c>
      <c r="R25" s="33">
        <v>0.15</v>
      </c>
      <c r="S25" s="11" t="s">
        <v>5</v>
      </c>
      <c r="T25" s="32">
        <v>0.75</v>
      </c>
      <c r="U25" s="20" t="s">
        <v>16</v>
      </c>
      <c r="V25" s="16">
        <f>AVERAGE(V20:V24)</f>
        <v>0.15377050790984981</v>
      </c>
      <c r="W25" s="16">
        <f>AVERAGE(W20:W24)</f>
        <v>0.75971166473722063</v>
      </c>
      <c r="Y25" s="11" t="s">
        <v>2</v>
      </c>
      <c r="Z25" s="15">
        <v>0.15</v>
      </c>
      <c r="AA25" s="11" t="s">
        <v>5</v>
      </c>
      <c r="AB25" s="15">
        <v>1</v>
      </c>
      <c r="AC25" s="20" t="s">
        <v>16</v>
      </c>
      <c r="AD25" s="16">
        <f>AVERAGE(AD20:AD24)</f>
        <v>0.15377050790984981</v>
      </c>
      <c r="AE25" s="16">
        <f>AVERAGE(AE20:AE24)</f>
        <v>1.0667555235893698</v>
      </c>
      <c r="AF25"/>
      <c r="AG25"/>
      <c r="AH25"/>
      <c r="AI25"/>
      <c r="AJ25"/>
    </row>
    <row r="26" spans="1:36" ht="15" customHeight="1" x14ac:dyDescent="0.35">
      <c r="A26" s="5"/>
      <c r="B26" s="3"/>
      <c r="C26" s="3"/>
      <c r="D26" s="3"/>
      <c r="E26" s="17" t="s">
        <v>11</v>
      </c>
      <c r="F26" s="16">
        <f>_xlfn.STDEV.S(F21:F24)</f>
        <v>6.1885237603360498E-3</v>
      </c>
      <c r="G26" s="16">
        <f>_xlfn.STDEV.S(G21:G24)</f>
        <v>1.2975316252400795E-2</v>
      </c>
      <c r="I26" s="3"/>
      <c r="J26" s="3"/>
      <c r="K26" s="3"/>
      <c r="L26" s="3"/>
      <c r="M26" s="11" t="s">
        <v>11</v>
      </c>
      <c r="N26" s="16">
        <f>_xlfn.STDEV.S(N21:N24)</f>
        <v>9.2756440116858619E-3</v>
      </c>
      <c r="O26" s="16">
        <f>_xlfn.STDEV.S(O21:O24)</f>
        <v>2.0444385593396633E-2</v>
      </c>
      <c r="Q26" s="3"/>
      <c r="R26" s="3"/>
      <c r="S26" s="3"/>
      <c r="T26" s="3"/>
      <c r="U26" s="11" t="s">
        <v>11</v>
      </c>
      <c r="V26" s="16">
        <f>_xlfn.STDEV.S(V21:V24)</f>
        <v>9.2756440116858619E-3</v>
      </c>
      <c r="W26" s="16">
        <f>_xlfn.STDEV.S(W21:W24)</f>
        <v>2.7208370472010759E-2</v>
      </c>
      <c r="Y26" s="3"/>
      <c r="Z26" s="3"/>
      <c r="AA26" s="3"/>
      <c r="AB26" s="3"/>
      <c r="AC26" s="11" t="s">
        <v>11</v>
      </c>
      <c r="AD26" s="16">
        <f>_xlfn.STDEV.S(AD21:AD24)</f>
        <v>9.2756440116858619E-3</v>
      </c>
      <c r="AE26" s="16">
        <f>_xlfn.STDEV.S(AE21:AE24)</f>
        <v>0.35661325200221261</v>
      </c>
      <c r="AF26"/>
      <c r="AG26"/>
      <c r="AH26"/>
      <c r="AI26"/>
      <c r="AJ26"/>
    </row>
    <row r="27" spans="1:36" ht="15" customHeight="1" x14ac:dyDescent="0.35">
      <c r="A27" s="4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Q27" s="3"/>
      <c r="R27" s="3"/>
      <c r="S27" s="3"/>
      <c r="T27" s="3"/>
      <c r="U27" s="3"/>
      <c r="V27" s="3"/>
      <c r="W27" s="3"/>
      <c r="Y27" s="3"/>
      <c r="Z27" s="3"/>
      <c r="AA27" s="3"/>
      <c r="AB27" s="3"/>
      <c r="AC27" s="3"/>
      <c r="AD27" s="3"/>
      <c r="AE27" s="3"/>
      <c r="AF27"/>
      <c r="AG27"/>
      <c r="AH27"/>
      <c r="AI27"/>
      <c r="AJ27"/>
    </row>
    <row r="28" spans="1:36" ht="15" customHeight="1" x14ac:dyDescent="0.35">
      <c r="A28" s="10" t="s">
        <v>0</v>
      </c>
      <c r="B28" s="30">
        <v>531.9</v>
      </c>
      <c r="C28" s="11" t="s">
        <v>1</v>
      </c>
      <c r="D28" s="31">
        <v>2</v>
      </c>
      <c r="E28" s="3"/>
      <c r="F28" s="3"/>
      <c r="G28" s="3"/>
      <c r="H28" s="3"/>
      <c r="I28" s="10" t="s">
        <v>0</v>
      </c>
      <c r="J28" s="14">
        <v>531.9</v>
      </c>
      <c r="K28" s="11" t="s">
        <v>1</v>
      </c>
      <c r="L28" s="14">
        <v>2</v>
      </c>
      <c r="M28" s="3"/>
      <c r="N28" s="3"/>
      <c r="O28" s="3"/>
      <c r="Q28" s="10" t="s">
        <v>0</v>
      </c>
      <c r="R28" s="14">
        <v>531.9</v>
      </c>
      <c r="S28" s="11" t="s">
        <v>1</v>
      </c>
      <c r="T28" s="14">
        <v>2</v>
      </c>
      <c r="U28" s="3"/>
      <c r="V28" s="3"/>
      <c r="W28" s="3"/>
      <c r="Z28" s="3"/>
      <c r="AA28" s="3"/>
      <c r="AB28" s="3"/>
      <c r="AC28" s="3"/>
      <c r="AD28" s="3"/>
      <c r="AE28" s="3"/>
      <c r="AF28"/>
      <c r="AG28"/>
      <c r="AH28"/>
      <c r="AI28"/>
      <c r="AJ28"/>
    </row>
    <row r="29" spans="1:36" ht="15" customHeight="1" x14ac:dyDescent="0.35">
      <c r="A29" s="22" t="s">
        <v>8</v>
      </c>
      <c r="B29" s="11" t="s">
        <v>6</v>
      </c>
      <c r="C29" s="11" t="s">
        <v>9</v>
      </c>
      <c r="D29" s="11" t="s">
        <v>7</v>
      </c>
      <c r="E29" s="11" t="s">
        <v>10</v>
      </c>
      <c r="F29" s="11" t="s">
        <v>2</v>
      </c>
      <c r="G29" s="11" t="s">
        <v>5</v>
      </c>
      <c r="I29" s="22" t="s">
        <v>8</v>
      </c>
      <c r="J29" s="11" t="s">
        <v>6</v>
      </c>
      <c r="K29" s="11" t="s">
        <v>9</v>
      </c>
      <c r="L29" s="11" t="s">
        <v>7</v>
      </c>
      <c r="M29" s="23" t="s">
        <v>10</v>
      </c>
      <c r="N29" s="11" t="s">
        <v>2</v>
      </c>
      <c r="O29" s="11" t="s">
        <v>5</v>
      </c>
      <c r="Q29" s="22" t="s">
        <v>8</v>
      </c>
      <c r="R29" s="11" t="s">
        <v>6</v>
      </c>
      <c r="S29" s="11" t="s">
        <v>9</v>
      </c>
      <c r="T29" s="11" t="s">
        <v>7</v>
      </c>
      <c r="U29" s="23" t="s">
        <v>10</v>
      </c>
      <c r="V29" s="11" t="s">
        <v>2</v>
      </c>
      <c r="W29" s="11" t="s">
        <v>5</v>
      </c>
      <c r="AA29" s="3"/>
      <c r="AB29" s="3"/>
      <c r="AC29" s="3"/>
      <c r="AD29" s="3"/>
      <c r="AE29" s="3"/>
      <c r="AF29" s="3"/>
      <c r="AG29" s="3"/>
      <c r="AH29" s="3"/>
      <c r="AI29" s="3"/>
    </row>
    <row r="30" spans="1:36" ht="15" customHeight="1" x14ac:dyDescent="0.35">
      <c r="A30" s="29">
        <v>1</v>
      </c>
      <c r="B30" s="28">
        <v>13</v>
      </c>
      <c r="C30" s="27">
        <v>3</v>
      </c>
      <c r="D30" s="28">
        <f>SIN(B30*0.001/$D$19)</f>
        <v>6.4999542292633579E-3</v>
      </c>
      <c r="E30" s="36">
        <f>SIN(C30*0.001/$D$19)</f>
        <v>1.4999994375000632E-3</v>
      </c>
      <c r="F30" s="28">
        <f>($B$19*A30/D30)*10^(-6)</f>
        <v>8.1831345458609539E-2</v>
      </c>
      <c r="G30" s="28">
        <f>((A30+0.5)*$B$19/E30)*10^(-6)</f>
        <v>0.53190019946255229</v>
      </c>
      <c r="I30" s="15">
        <v>1</v>
      </c>
      <c r="J30" s="12">
        <v>7.5</v>
      </c>
      <c r="K30" s="18">
        <v>3.5</v>
      </c>
      <c r="L30" s="12">
        <f>SIN(J30*0.001/$D$19)</f>
        <v>3.7499912109436795E-3</v>
      </c>
      <c r="M30" s="37">
        <f>SIN(K30*0.001/$D$19)</f>
        <v>1.7499991067709702E-3</v>
      </c>
      <c r="N30" s="12">
        <f>($B$19*I30/L30)*10^(-6)</f>
        <v>0.14184033243804542</v>
      </c>
      <c r="O30" s="12">
        <f>((I30+0.5)*$B$19/M30)*10^(-6)</f>
        <v>0.45591451842061875</v>
      </c>
      <c r="Q30" s="15">
        <v>1</v>
      </c>
      <c r="R30" s="12">
        <v>5</v>
      </c>
      <c r="S30" s="18">
        <v>3.25</v>
      </c>
      <c r="T30" s="12">
        <f>SIN(R30*0.001/$D$19)</f>
        <v>2.499997395834147E-3</v>
      </c>
      <c r="U30" s="37">
        <f>SIN(S30*0.001/$D$19)</f>
        <v>1.6249992848308237E-3</v>
      </c>
      <c r="V30" s="12">
        <f>($B$19*Q30/T30)*10^(-6)</f>
        <v>0.21276022162516159</v>
      </c>
      <c r="W30" s="12">
        <f>((Q30+0.5)*$B$19/U30)*10^(-6)</f>
        <v>0.49098483146905686</v>
      </c>
      <c r="AA30" s="3"/>
      <c r="AB30" s="3"/>
      <c r="AC30" s="3"/>
      <c r="AD30" s="3"/>
      <c r="AE30" s="3"/>
      <c r="AF30" s="3"/>
      <c r="AG30" s="3"/>
      <c r="AH30" s="3"/>
      <c r="AI30" s="3"/>
    </row>
    <row r="31" spans="1:36" ht="15" customHeight="1" x14ac:dyDescent="0.35">
      <c r="A31" s="15">
        <v>2</v>
      </c>
      <c r="B31" s="12">
        <v>23</v>
      </c>
      <c r="C31" s="18">
        <v>10</v>
      </c>
      <c r="D31" s="12">
        <f>SIN(B31*0.001/$D$19)</f>
        <v>1.1499746522509459E-2</v>
      </c>
      <c r="E31" s="37">
        <f>SIN(C31*0.001/$D$19)</f>
        <v>4.9999791666927081E-3</v>
      </c>
      <c r="F31" s="12">
        <f>($B$19*A31/D31)*10^(-6)</f>
        <v>9.2506386807546678E-2</v>
      </c>
      <c r="G31" s="12">
        <f>((A31+0.5)*$B$19/E31)*10^(-6)</f>
        <v>0.26595110812823203</v>
      </c>
      <c r="I31" s="15">
        <v>2</v>
      </c>
      <c r="J31" s="12">
        <v>13</v>
      </c>
      <c r="K31" s="18">
        <v>9</v>
      </c>
      <c r="L31" s="12">
        <f>SIN(J31*0.001/$D$19)</f>
        <v>6.4999542292633579E-3</v>
      </c>
      <c r="M31" s="37">
        <f>SIN(K31*0.001/$D$19)</f>
        <v>4.4999848125153782E-3</v>
      </c>
      <c r="N31" s="12">
        <f>($B$19*I31/L31)*10^(-6)</f>
        <v>0.16366269091721908</v>
      </c>
      <c r="O31" s="12">
        <f>((I31+0.5)*$B$19/M31)*10^(-6)</f>
        <v>0.29550099731485607</v>
      </c>
      <c r="Q31" s="15">
        <v>2</v>
      </c>
      <c r="R31" s="12">
        <v>11</v>
      </c>
      <c r="S31" s="18">
        <v>9.5</v>
      </c>
      <c r="T31" s="12">
        <f>SIN(R31*0.001/$D$19)</f>
        <v>5.4999722708752733E-3</v>
      </c>
      <c r="U31" s="37">
        <f>SIN(S31*0.001/$D$19)</f>
        <v>4.7499821380409838E-3</v>
      </c>
      <c r="V31" s="12">
        <f>($B$19*Q31/T31)*10^(-6)</f>
        <v>0.19341915697162329</v>
      </c>
      <c r="W31" s="12">
        <f>((Q31+0.5)*$B$19/U31)*10^(-6)</f>
        <v>0.27994842114257368</v>
      </c>
      <c r="AA31" s="3"/>
      <c r="AB31" s="3"/>
      <c r="AC31" s="3"/>
      <c r="AD31" s="3"/>
      <c r="AE31" s="3"/>
      <c r="AF31" s="3"/>
      <c r="AG31" s="3"/>
      <c r="AH31" s="3"/>
      <c r="AI31" s="3"/>
    </row>
    <row r="32" spans="1:36" ht="15" customHeight="1" x14ac:dyDescent="0.35">
      <c r="A32" s="15">
        <v>3</v>
      </c>
      <c r="B32" s="12">
        <v>19.75</v>
      </c>
      <c r="C32" s="18">
        <v>15</v>
      </c>
      <c r="D32" s="12">
        <f>SIN(B32*0.001/$D$19)</f>
        <v>9.874839506316388E-3</v>
      </c>
      <c r="E32" s="37">
        <f>SIN(C32*0.001/$D$19)</f>
        <v>7.4999296876977536E-3</v>
      </c>
      <c r="F32" s="12">
        <f>($B$19*A32/D32)*10^(-6)</f>
        <v>0.16159249970385026</v>
      </c>
      <c r="G32" s="12">
        <f>((A32+0.5)*$B$19/E32)*10^(-6)</f>
        <v>0.24822232707777142</v>
      </c>
      <c r="I32" s="15">
        <v>3</v>
      </c>
      <c r="J32" s="12">
        <v>21</v>
      </c>
      <c r="K32" s="18">
        <v>13</v>
      </c>
      <c r="L32" s="12">
        <f>SIN(J32*0.001/$D$19)</f>
        <v>1.0499807063563566E-2</v>
      </c>
      <c r="M32" s="37">
        <f>SIN(K32*0.001/$D$19)</f>
        <v>6.4999542292633579E-3</v>
      </c>
      <c r="N32" s="12">
        <f>($B$19*I32/L32)*10^(-6)</f>
        <v>0.15197422108234718</v>
      </c>
      <c r="O32" s="12">
        <f>((I32+0.5)*$B$19/M32)*10^(-6)</f>
        <v>0.28640970910513336</v>
      </c>
      <c r="Q32" s="15">
        <v>3</v>
      </c>
      <c r="R32" s="12">
        <v>15</v>
      </c>
      <c r="S32" s="18">
        <v>15</v>
      </c>
      <c r="T32" s="12">
        <f>SIN(R32*0.001/$D$19)</f>
        <v>7.4999296876977536E-3</v>
      </c>
      <c r="U32" s="37">
        <f>SIN(S32*0.001/$D$19)</f>
        <v>7.4999296876977536E-3</v>
      </c>
      <c r="V32" s="12">
        <f>($B$19*Q32/T32)*10^(-6)</f>
        <v>0.21276199463808979</v>
      </c>
      <c r="W32" s="12">
        <f>((Q32+0.5)*$B$19/U32)*10^(-6)</f>
        <v>0.24822232707777142</v>
      </c>
      <c r="AA32" s="3"/>
      <c r="AB32" s="3"/>
      <c r="AC32" s="3"/>
      <c r="AD32" s="3"/>
      <c r="AE32" s="3"/>
      <c r="AF32" s="3"/>
      <c r="AG32" s="3"/>
      <c r="AH32" s="3"/>
      <c r="AI32" s="3"/>
    </row>
    <row r="33" spans="1:53" ht="15" customHeight="1" x14ac:dyDescent="0.35">
      <c r="A33" s="15">
        <v>4</v>
      </c>
      <c r="B33" s="12">
        <v>50</v>
      </c>
      <c r="C33" s="25">
        <v>17</v>
      </c>
      <c r="D33" s="12">
        <f>SIN(B33*0.001/$D$19)</f>
        <v>2.4997395914712332E-2</v>
      </c>
      <c r="E33" s="37">
        <f>SIN(C33*0.001/$D$19)</f>
        <v>8.4998976462030869E-3</v>
      </c>
      <c r="F33" s="19">
        <f>($B$19*A33/D33)*10^(-6)</f>
        <v>8.5112865646448835E-2</v>
      </c>
      <c r="G33" s="19">
        <f>((A33+0.5)*$B$19/E33)*10^(-6)</f>
        <v>0.28159750853814114</v>
      </c>
      <c r="I33" s="15">
        <v>4</v>
      </c>
      <c r="J33" s="12">
        <v>27</v>
      </c>
      <c r="K33" s="18">
        <v>16</v>
      </c>
      <c r="L33" s="12">
        <f>SIN(J33*0.001/$D$19)</f>
        <v>1.3499589941236678E-2</v>
      </c>
      <c r="M33" s="37">
        <f>SIN(K33*0.001/$D$19)</f>
        <v>7.9999146669397329E-3</v>
      </c>
      <c r="N33" s="19">
        <f>($B$19*I33/L33)*10^(-6)</f>
        <v>0.15760478720178767</v>
      </c>
      <c r="O33" s="19">
        <f>((I33+0.5)*$B$19/M33)*10^(-6)</f>
        <v>0.29919694142382924</v>
      </c>
      <c r="Q33" s="35">
        <v>4</v>
      </c>
      <c r="R33" s="12">
        <v>22</v>
      </c>
      <c r="S33" s="25">
        <v>18</v>
      </c>
      <c r="T33" s="12">
        <f>SIN(R33*0.001/$D$19)</f>
        <v>1.0999778168008754E-2</v>
      </c>
      <c r="U33" s="37">
        <f>SIN(S33*0.001/$D$19)</f>
        <v>8.999878500492076E-3</v>
      </c>
      <c r="V33" s="19">
        <f>($B$19*Q33/T33)*10^(-6)</f>
        <v>0.19342208247324597</v>
      </c>
      <c r="W33" s="19">
        <f>((Q33+0.5)*$B$19/U33)*10^(-6)</f>
        <v>0.26595359035892874</v>
      </c>
      <c r="AA33" s="3"/>
      <c r="AB33" s="3"/>
      <c r="AC33" s="3"/>
      <c r="AD33" s="3"/>
      <c r="AE33" s="3"/>
      <c r="AF33" s="3"/>
      <c r="AG33" s="3"/>
      <c r="AH33" s="3"/>
      <c r="AI33" s="3"/>
    </row>
    <row r="34" spans="1:53" ht="15" customHeight="1" x14ac:dyDescent="0.35">
      <c r="A34" s="11" t="s">
        <v>2</v>
      </c>
      <c r="B34" s="34">
        <v>0.1</v>
      </c>
      <c r="C34" s="11" t="s">
        <v>5</v>
      </c>
      <c r="D34" s="32">
        <v>0.3</v>
      </c>
      <c r="E34" s="20" t="s">
        <v>16</v>
      </c>
      <c r="F34" s="16">
        <f>AVERAGE(F29:F33)</f>
        <v>0.10526077440411383</v>
      </c>
      <c r="G34" s="16">
        <f>AVERAGE(G29:G33)</f>
        <v>0.33191778580167419</v>
      </c>
      <c r="I34" s="11" t="s">
        <v>2</v>
      </c>
      <c r="J34" s="15">
        <v>0.15</v>
      </c>
      <c r="K34" s="11" t="s">
        <v>5</v>
      </c>
      <c r="L34" s="15">
        <v>0.3</v>
      </c>
      <c r="M34" s="20" t="s">
        <v>16</v>
      </c>
      <c r="N34" s="16">
        <f>AVERAGE(N29:N33)</f>
        <v>0.15377050790984981</v>
      </c>
      <c r="O34" s="16">
        <f>AVERAGE(O29:O33)</f>
        <v>0.33425554156610937</v>
      </c>
      <c r="Q34" s="11" t="s">
        <v>2</v>
      </c>
      <c r="R34" s="33">
        <v>0.2</v>
      </c>
      <c r="S34" s="11" t="s">
        <v>5</v>
      </c>
      <c r="T34" s="32">
        <v>0.3</v>
      </c>
      <c r="U34" s="20" t="s">
        <v>16</v>
      </c>
      <c r="V34" s="16">
        <f>AVERAGE(V29:V33)</f>
        <v>0.20309086392703016</v>
      </c>
      <c r="W34" s="16">
        <f>AVERAGE(W29:W33)</f>
        <v>0.3212772925120827</v>
      </c>
      <c r="AA34" s="3"/>
      <c r="AB34" s="3"/>
      <c r="AC34" s="3"/>
      <c r="AD34" s="3"/>
      <c r="AE34" s="3"/>
      <c r="AF34"/>
      <c r="AG34"/>
      <c r="AH34"/>
      <c r="AI34" s="3"/>
    </row>
    <row r="35" spans="1:53" ht="15" customHeight="1" x14ac:dyDescent="0.35">
      <c r="A35"/>
      <c r="B35" s="3"/>
      <c r="C35" s="3"/>
      <c r="D35" s="3"/>
      <c r="E35" s="11" t="s">
        <v>11</v>
      </c>
      <c r="F35" s="16">
        <f>_xlfn.STDEV.S(F30:F33)</f>
        <v>3.7818928445193772E-2</v>
      </c>
      <c r="G35" s="16">
        <f>_xlfn.STDEV.S(G30:G33)</f>
        <v>0.13401694973868772</v>
      </c>
      <c r="I35" s="3"/>
      <c r="J35" s="3"/>
      <c r="K35" s="3"/>
      <c r="L35" s="3"/>
      <c r="M35" s="11" t="s">
        <v>11</v>
      </c>
      <c r="N35" s="16">
        <f>_xlfn.STDEV.S(N30:N33)</f>
        <v>9.2756440116858619E-3</v>
      </c>
      <c r="O35" s="16">
        <f>_xlfn.STDEV.S(O30:O33)</f>
        <v>8.1283763194602066E-2</v>
      </c>
      <c r="Q35" s="3"/>
      <c r="R35" s="3"/>
      <c r="S35" s="3"/>
      <c r="T35" s="3"/>
      <c r="U35" s="11" t="s">
        <v>11</v>
      </c>
      <c r="V35" s="16">
        <f>_xlfn.STDEV.S(V30:V33)</f>
        <v>1.1166236276638023E-2</v>
      </c>
      <c r="W35" s="16">
        <f>_xlfn.STDEV.S(W30:W33)</f>
        <v>0.1138807334920319</v>
      </c>
      <c r="AA35" s="3"/>
      <c r="AB35" s="3"/>
      <c r="AC35" s="3"/>
      <c r="AD35" s="3"/>
      <c r="AE35" s="3"/>
      <c r="AF35"/>
      <c r="AG35"/>
      <c r="AH35"/>
      <c r="AI35" s="3"/>
    </row>
    <row r="37" spans="1:53" ht="15" customHeight="1" x14ac:dyDescent="0.35">
      <c r="A37" s="2" t="s">
        <v>19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3"/>
      <c r="AC37" s="3"/>
      <c r="AD37" s="3"/>
      <c r="AE37" s="3"/>
      <c r="AF37"/>
      <c r="AG37"/>
      <c r="AH37"/>
      <c r="AI37" s="3"/>
    </row>
    <row r="38" spans="1:53" ht="15" customHeight="1" x14ac:dyDescent="0.25">
      <c r="BA38"/>
    </row>
    <row r="39" spans="1:53" ht="15" customHeight="1" x14ac:dyDescent="0.25">
      <c r="A39" s="52" t="s">
        <v>12</v>
      </c>
      <c r="B39" s="66">
        <v>636.70000000000005</v>
      </c>
      <c r="C39" s="53" t="s">
        <v>13</v>
      </c>
      <c r="D39" s="67">
        <v>2.02</v>
      </c>
      <c r="E39" s="49"/>
      <c r="F39" s="49"/>
      <c r="G39" s="42"/>
      <c r="H39" s="52" t="s">
        <v>12</v>
      </c>
      <c r="I39" s="66">
        <v>636.70000000000005</v>
      </c>
      <c r="J39" s="54" t="s">
        <v>13</v>
      </c>
      <c r="K39" s="67">
        <v>2.02</v>
      </c>
      <c r="L39" s="49"/>
      <c r="M39" s="49"/>
      <c r="N39" s="39"/>
      <c r="O39" s="52" t="s">
        <v>12</v>
      </c>
      <c r="P39" s="66">
        <v>636.70000000000005</v>
      </c>
      <c r="Q39" s="52" t="s">
        <v>13</v>
      </c>
      <c r="R39" s="67">
        <v>2.02</v>
      </c>
      <c r="S39" s="50"/>
      <c r="T39" s="39"/>
      <c r="U39" s="39"/>
      <c r="V39" s="52" t="s">
        <v>12</v>
      </c>
      <c r="W39" s="66">
        <v>636.70000000000005</v>
      </c>
      <c r="X39" s="52" t="s">
        <v>13</v>
      </c>
      <c r="Y39" s="66">
        <v>2.02</v>
      </c>
      <c r="Z39" s="49"/>
      <c r="AA39" s="39"/>
      <c r="AB39" s="39"/>
      <c r="AC39" s="39"/>
      <c r="AD39" s="39"/>
      <c r="AE39" s="39"/>
      <c r="AF39"/>
      <c r="AG39"/>
      <c r="AH39"/>
      <c r="BA39"/>
    </row>
    <row r="40" spans="1:53" ht="15" customHeight="1" x14ac:dyDescent="0.35">
      <c r="A40" s="53" t="s">
        <v>8</v>
      </c>
      <c r="B40" s="55" t="s">
        <v>6</v>
      </c>
      <c r="C40" s="53" t="s">
        <v>14</v>
      </c>
      <c r="D40" s="53" t="s">
        <v>7</v>
      </c>
      <c r="E40" s="53" t="s">
        <v>15</v>
      </c>
      <c r="F40" s="11" t="s">
        <v>3</v>
      </c>
      <c r="H40" s="53" t="s">
        <v>8</v>
      </c>
      <c r="I40" s="53" t="s">
        <v>6</v>
      </c>
      <c r="J40" s="54" t="s">
        <v>14</v>
      </c>
      <c r="K40" s="53" t="s">
        <v>7</v>
      </c>
      <c r="L40" s="53" t="s">
        <v>15</v>
      </c>
      <c r="M40" s="11" t="s">
        <v>3</v>
      </c>
      <c r="O40" s="52" t="s">
        <v>8</v>
      </c>
      <c r="P40" s="52" t="s">
        <v>6</v>
      </c>
      <c r="Q40" s="53" t="s">
        <v>14</v>
      </c>
      <c r="R40" s="52" t="s">
        <v>7</v>
      </c>
      <c r="S40" s="48" t="s">
        <v>15</v>
      </c>
      <c r="T40" s="11" t="s">
        <v>3</v>
      </c>
      <c r="V40" s="53" t="s">
        <v>8</v>
      </c>
      <c r="W40" s="53" t="s">
        <v>6</v>
      </c>
      <c r="X40" s="53" t="s">
        <v>14</v>
      </c>
      <c r="Y40" s="53" t="s">
        <v>7</v>
      </c>
      <c r="Z40" s="48" t="s">
        <v>15</v>
      </c>
      <c r="AA40" s="11" t="s">
        <v>3</v>
      </c>
      <c r="AF40"/>
      <c r="AG40"/>
      <c r="AH40"/>
      <c r="BA40"/>
    </row>
    <row r="41" spans="1:53" ht="15" customHeight="1" x14ac:dyDescent="0.25">
      <c r="A41" s="53">
        <v>1</v>
      </c>
      <c r="B41" s="56">
        <f>E41/2</f>
        <v>12.5</v>
      </c>
      <c r="C41" s="57">
        <f>B41*0.001/$D$39</f>
        <v>6.1881188118811884E-3</v>
      </c>
      <c r="D41" s="57">
        <f>SIN(C41)</f>
        <v>6.188079318542582E-3</v>
      </c>
      <c r="E41" s="57">
        <v>25</v>
      </c>
      <c r="F41" s="57">
        <f>(($B$39*A41)/D41)*10^(-6)</f>
        <v>0.1028913766654749</v>
      </c>
      <c r="H41" s="53">
        <v>1</v>
      </c>
      <c r="I41" s="57">
        <f>L41/2</f>
        <v>7</v>
      </c>
      <c r="J41" s="56">
        <f>I41*0.001/$K$39</f>
        <v>3.4653465346534654E-3</v>
      </c>
      <c r="K41" s="63">
        <f>SIN(J41)</f>
        <v>3.4653395989821976E-3</v>
      </c>
      <c r="L41" s="57">
        <v>14</v>
      </c>
      <c r="M41" s="57">
        <f>($I$39*H41/K41)*10^-6</f>
        <v>0.18373379630296688</v>
      </c>
      <c r="O41" s="52">
        <v>1</v>
      </c>
      <c r="P41" s="62">
        <f>S41/2</f>
        <v>3.5</v>
      </c>
      <c r="Q41" s="57">
        <f>P41*0.001/$R$39</f>
        <v>1.7326732673267327E-3</v>
      </c>
      <c r="R41" s="62">
        <f>SIN(Q41)</f>
        <v>1.7326724003674339E-3</v>
      </c>
      <c r="S41" s="58">
        <v>7</v>
      </c>
      <c r="T41" s="62">
        <f>($P$39*O41/R41)*10^-6</f>
        <v>0.36746704100843308</v>
      </c>
      <c r="V41" s="53">
        <v>1</v>
      </c>
      <c r="W41" s="57">
        <f>Z41/2</f>
        <v>1.5</v>
      </c>
      <c r="X41" s="57">
        <f>W41*0.001/$Y$39</f>
        <v>7.4257425742574258E-4</v>
      </c>
      <c r="Y41" s="57">
        <f>SIN(X41)</f>
        <v>7.4257418918112473E-4</v>
      </c>
      <c r="Z41" s="58">
        <v>3</v>
      </c>
      <c r="AA41" s="57">
        <f>($W$39*V41/Y41)*10^-6</f>
        <v>0.85742274546617658</v>
      </c>
      <c r="AF41"/>
      <c r="AG41"/>
      <c r="AH41"/>
      <c r="BA41"/>
    </row>
    <row r="42" spans="1:53" ht="15" customHeight="1" x14ac:dyDescent="0.25">
      <c r="A42" s="53">
        <v>2</v>
      </c>
      <c r="B42" s="58">
        <f>E42/2</f>
        <v>23.5</v>
      </c>
      <c r="C42" s="57">
        <f>B42*0.001/$D$39</f>
        <v>1.1633663366336634E-2</v>
      </c>
      <c r="D42" s="57">
        <f>SIN(C42)</f>
        <v>1.163340094732879E-2</v>
      </c>
      <c r="E42" s="57">
        <v>47</v>
      </c>
      <c r="F42" s="57">
        <f>(($B$39*A42)/D42)*10^(-6)</f>
        <v>0.10946068185609922</v>
      </c>
      <c r="G42" s="8"/>
      <c r="H42" s="53">
        <v>2</v>
      </c>
      <c r="I42" s="57">
        <f>L42/2</f>
        <v>12.5</v>
      </c>
      <c r="J42" s="58">
        <f>I42*0.001/$K$39</f>
        <v>6.1881188118811884E-3</v>
      </c>
      <c r="K42" s="64">
        <f>SIN(J42)</f>
        <v>6.188079318542582E-3</v>
      </c>
      <c r="L42" s="57">
        <v>25</v>
      </c>
      <c r="M42" s="57">
        <f>($I$39*H42/K42)*10^-6</f>
        <v>0.20578275333094981</v>
      </c>
      <c r="O42" s="52">
        <v>2</v>
      </c>
      <c r="P42" s="62">
        <f>S42/2</f>
        <v>6.5</v>
      </c>
      <c r="Q42" s="57">
        <f>P42*0.001/$R$39</f>
        <v>3.2178217821782181E-3</v>
      </c>
      <c r="R42" s="62">
        <f>SIN(Q42)</f>
        <v>3.217816229091106E-3</v>
      </c>
      <c r="S42" s="58">
        <v>13</v>
      </c>
      <c r="T42" s="62">
        <f>($P$39*O42/R42)*10^-6</f>
        <v>0.39573422139140635</v>
      </c>
      <c r="V42" s="53">
        <v>2</v>
      </c>
      <c r="W42" s="57">
        <f>Z42/2</f>
        <v>3.5</v>
      </c>
      <c r="X42" s="57">
        <f>W42*0.001/$Y$39</f>
        <v>1.7326732673267327E-3</v>
      </c>
      <c r="Y42" s="57">
        <f>SIN(X42)</f>
        <v>1.7326724003674339E-3</v>
      </c>
      <c r="Z42" s="58">
        <v>7</v>
      </c>
      <c r="AA42" s="57">
        <f>($W$39*V42/Y42)*10^-6</f>
        <v>0.73493408201686616</v>
      </c>
      <c r="AF42"/>
      <c r="AG42"/>
      <c r="AH42"/>
      <c r="BA42"/>
    </row>
    <row r="43" spans="1:53" ht="15" customHeight="1" x14ac:dyDescent="0.25">
      <c r="A43" s="53">
        <v>3</v>
      </c>
      <c r="B43" s="58">
        <f>E43/2</f>
        <v>35.5</v>
      </c>
      <c r="C43" s="57">
        <f>B43*0.001/$D$39</f>
        <v>1.7574257425742576E-2</v>
      </c>
      <c r="D43" s="57">
        <f>SIN(C43)</f>
        <v>1.7573352791560533E-2</v>
      </c>
      <c r="E43" s="57">
        <v>71</v>
      </c>
      <c r="F43" s="57">
        <f>(($B$39*A43)/D43)*10^(-6)</f>
        <v>0.1086929752481445</v>
      </c>
      <c r="G43" s="8"/>
      <c r="H43" s="53">
        <v>3</v>
      </c>
      <c r="I43" s="57">
        <f>L43/2</f>
        <v>18.5</v>
      </c>
      <c r="J43" s="58">
        <f>I43*0.001/$K$39</f>
        <v>9.1584158415841579E-3</v>
      </c>
      <c r="K43" s="64">
        <f>SIN(J43)</f>
        <v>9.1582878126868113E-3</v>
      </c>
      <c r="L43" s="57">
        <v>37</v>
      </c>
      <c r="M43" s="57">
        <f>($I$39*H43/K43)*10^-6</f>
        <v>0.20856518588048442</v>
      </c>
      <c r="O43" s="52">
        <v>3</v>
      </c>
      <c r="P43" s="62">
        <f>S43/2</f>
        <v>9</v>
      </c>
      <c r="Q43" s="57">
        <f>P43*0.001/$R$39</f>
        <v>4.4554455445544559E-3</v>
      </c>
      <c r="R43" s="62">
        <f>SIN(Q43)</f>
        <v>4.4554308037312151E-3</v>
      </c>
      <c r="S43" s="58">
        <v>18</v>
      </c>
      <c r="T43" s="62">
        <f>($P$39*O43/R43)*10^-6</f>
        <v>0.4287127517277074</v>
      </c>
      <c r="V43" s="53">
        <v>3</v>
      </c>
      <c r="W43" s="57">
        <f>Z43/2</f>
        <v>5</v>
      </c>
      <c r="X43" s="57">
        <f>W43*0.001/$Y$39</f>
        <v>2.4752475247524753E-3</v>
      </c>
      <c r="Y43" s="57">
        <f>SIN(X43)</f>
        <v>2.4752449971747392E-3</v>
      </c>
      <c r="Z43" s="58">
        <v>10</v>
      </c>
      <c r="AA43" s="57">
        <f>($W$39*V43/Y43)*10^-6</f>
        <v>0.77168118799561281</v>
      </c>
      <c r="AF43"/>
      <c r="AG43"/>
      <c r="AH43"/>
      <c r="BA43"/>
    </row>
    <row r="44" spans="1:53" ht="15" customHeight="1" x14ac:dyDescent="0.25">
      <c r="A44" s="53">
        <v>4</v>
      </c>
      <c r="B44" s="58">
        <f>E44/2</f>
        <v>46.5</v>
      </c>
      <c r="C44" s="57">
        <f>B44*0.001/$D$39</f>
        <v>2.3019801980198019E-2</v>
      </c>
      <c r="D44" s="57">
        <f>SIN(C44)</f>
        <v>2.3017768958597071E-2</v>
      </c>
      <c r="E44" s="57">
        <v>93</v>
      </c>
      <c r="F44" s="57">
        <f>(($B$39*A44)/D44)*10^(-6)</f>
        <v>0.11064495453842747</v>
      </c>
      <c r="G44" s="8"/>
      <c r="H44" s="53">
        <v>4</v>
      </c>
      <c r="I44" s="57">
        <f>L44/2</f>
        <v>25</v>
      </c>
      <c r="J44" s="58">
        <f>I44*0.001/$K$39</f>
        <v>1.2376237623762377E-2</v>
      </c>
      <c r="K44" s="64">
        <f>SIN(J44)</f>
        <v>1.2375921678868291E-2</v>
      </c>
      <c r="L44" s="57">
        <v>50</v>
      </c>
      <c r="M44" s="57">
        <f>($I$39*H44/K44)*10^-6</f>
        <v>0.20578669339420794</v>
      </c>
      <c r="O44" s="52">
        <v>4</v>
      </c>
      <c r="P44" s="62">
        <f>S44/2</f>
        <v>12.5</v>
      </c>
      <c r="Q44" s="57">
        <f>P44*0.001/$R$39</f>
        <v>6.1881188118811884E-3</v>
      </c>
      <c r="R44" s="62">
        <f>SIN(Q44)</f>
        <v>6.188079318542582E-3</v>
      </c>
      <c r="S44" s="58">
        <v>25</v>
      </c>
      <c r="T44" s="62">
        <f>($P$39*O44/R44)*10^-6</f>
        <v>0.41156550666189962</v>
      </c>
      <c r="V44" s="53">
        <v>4</v>
      </c>
      <c r="W44" s="57">
        <f>Z44/2</f>
        <v>6.5</v>
      </c>
      <c r="X44" s="57">
        <f>W44*0.001/$Y$39</f>
        <v>3.2178217821782181E-3</v>
      </c>
      <c r="Y44" s="57">
        <f>SIN(X44)</f>
        <v>3.217816229091106E-3</v>
      </c>
      <c r="Z44" s="58">
        <v>13</v>
      </c>
      <c r="AA44" s="57">
        <f>($W$39*V44/Y44)*10^-6</f>
        <v>0.7914684427828127</v>
      </c>
      <c r="AF44"/>
      <c r="AG44"/>
      <c r="AH44"/>
      <c r="BA44"/>
    </row>
    <row r="45" spans="1:53" ht="15" customHeight="1" x14ac:dyDescent="0.25">
      <c r="A45" s="53">
        <v>5</v>
      </c>
      <c r="B45" s="58">
        <f>E45/2</f>
        <v>56</v>
      </c>
      <c r="C45" s="57">
        <f>B45*0.001/$D$39</f>
        <v>2.7722772277227723E-2</v>
      </c>
      <c r="D45" s="57">
        <f>SIN(C45)</f>
        <v>2.7719221347862963E-2</v>
      </c>
      <c r="E45" s="57">
        <v>112</v>
      </c>
      <c r="F45" s="57">
        <f>(($B$39*A45)/D45)*10^(-6)</f>
        <v>0.11484810341706926</v>
      </c>
      <c r="G45" s="8"/>
      <c r="H45" s="53">
        <v>5</v>
      </c>
      <c r="I45" s="57">
        <f>L45/2</f>
        <v>31</v>
      </c>
      <c r="J45" s="58">
        <f>I45*0.001/$K$39</f>
        <v>1.5346534653465346E-2</v>
      </c>
      <c r="K45" s="64">
        <f>SIN(J45)</f>
        <v>1.534593226782778E-2</v>
      </c>
      <c r="L45" s="57">
        <v>62</v>
      </c>
      <c r="M45" s="57">
        <f>($I$39*H45/K45)*10^-6</f>
        <v>0.20744911058118626</v>
      </c>
      <c r="O45" s="52">
        <v>5</v>
      </c>
      <c r="P45" s="62">
        <f>S45/2</f>
        <v>16</v>
      </c>
      <c r="Q45" s="57">
        <f>P45*0.001/$R$39</f>
        <v>7.9207920792079209E-3</v>
      </c>
      <c r="R45" s="62">
        <f>SIN(Q45)</f>
        <v>7.9207092557751109E-3</v>
      </c>
      <c r="S45" s="58">
        <v>32</v>
      </c>
      <c r="T45" s="62">
        <f>($P$39*O45/R45)*10^-6</f>
        <v>0.40192107767102564</v>
      </c>
      <c r="V45" s="53">
        <v>5</v>
      </c>
      <c r="W45" s="57">
        <f>Z45/2</f>
        <v>8</v>
      </c>
      <c r="X45" s="57">
        <f>W45*0.001/$Y$39</f>
        <v>3.9603960396039604E-3</v>
      </c>
      <c r="Y45" s="57">
        <f>SIN(X45)</f>
        <v>3.9603856866505015E-3</v>
      </c>
      <c r="Z45" s="58">
        <v>16</v>
      </c>
      <c r="AA45" s="57">
        <f>($W$39*V45/Y45)*10^-6</f>
        <v>0.80383585132397717</v>
      </c>
      <c r="AF45"/>
      <c r="AG45"/>
      <c r="AH45"/>
      <c r="BA45"/>
    </row>
    <row r="46" spans="1:53" ht="15" customHeight="1" x14ac:dyDescent="0.3">
      <c r="A46" s="53"/>
      <c r="B46" s="59"/>
      <c r="C46" s="57"/>
      <c r="D46" s="57"/>
      <c r="E46" s="57"/>
      <c r="F46" s="60"/>
      <c r="G46" s="45"/>
      <c r="H46" s="53">
        <v>6</v>
      </c>
      <c r="I46" s="57">
        <f>L46/2</f>
        <v>37.5</v>
      </c>
      <c r="J46" s="58">
        <f>I46*0.001/$K$39</f>
        <v>1.8564356435643563E-2</v>
      </c>
      <c r="K46" s="64">
        <f>SIN(J46)</f>
        <v>1.8563290131834026E-2</v>
      </c>
      <c r="L46" s="57">
        <v>75</v>
      </c>
      <c r="M46" s="57">
        <f>($I$39*H46/K46)*10^-6</f>
        <v>0.20579326040100898</v>
      </c>
      <c r="O46" s="52">
        <v>6</v>
      </c>
      <c r="P46" s="62">
        <f>S46/2</f>
        <v>19</v>
      </c>
      <c r="Q46" s="62">
        <f>P46*0.001/$R$39</f>
        <v>9.4059405940594056E-3</v>
      </c>
      <c r="R46" s="62">
        <f>SIN(Q46)</f>
        <v>9.405801901384913E-3</v>
      </c>
      <c r="S46" s="61">
        <v>38</v>
      </c>
      <c r="T46" s="62">
        <f>($P$39*O46/R46)*10^-6</f>
        <v>0.40615356777155942</v>
      </c>
      <c r="V46" s="53">
        <v>6</v>
      </c>
      <c r="W46" s="57">
        <f>Z46/2</f>
        <v>9</v>
      </c>
      <c r="X46" s="57">
        <f>W46*0.001/$Y$39</f>
        <v>4.4554455445544559E-3</v>
      </c>
      <c r="Y46" s="57">
        <f>SIN(X46)</f>
        <v>4.4554308037312151E-3</v>
      </c>
      <c r="Z46" s="58">
        <v>18</v>
      </c>
      <c r="AA46" s="57">
        <f>($W$39*V46/Y46)*10^-6</f>
        <v>0.85742550345541479</v>
      </c>
      <c r="AF46"/>
      <c r="AG46"/>
      <c r="AH46"/>
      <c r="BA46"/>
    </row>
    <row r="47" spans="1:53" ht="15" customHeight="1" x14ac:dyDescent="0.3">
      <c r="A47" s="53"/>
      <c r="B47" s="59"/>
      <c r="C47" s="57"/>
      <c r="D47" s="60"/>
      <c r="E47" s="57"/>
      <c r="F47" s="57"/>
      <c r="G47" s="46"/>
      <c r="H47" s="53">
        <v>7</v>
      </c>
      <c r="I47" s="57">
        <f>L47/2</f>
        <v>43.5</v>
      </c>
      <c r="J47" s="58">
        <f>I47*0.001/$K$39</f>
        <v>2.1534653465346536E-2</v>
      </c>
      <c r="K47" s="64">
        <f>SIN(J47)</f>
        <v>2.153298908590736E-2</v>
      </c>
      <c r="L47" s="57">
        <v>87</v>
      </c>
      <c r="M47" s="57">
        <f>($I$39*H47/K47)*10^-6</f>
        <v>0.20698008911902047</v>
      </c>
      <c r="O47" s="52">
        <v>7</v>
      </c>
      <c r="P47" s="62">
        <f>S47/2</f>
        <v>22</v>
      </c>
      <c r="Q47" s="62">
        <f>P47*0.001/$R$39</f>
        <v>1.089108910891089E-2</v>
      </c>
      <c r="R47" s="62">
        <f>SIN(Q47)</f>
        <v>1.0890873800940025E-2</v>
      </c>
      <c r="S47" s="61">
        <v>44</v>
      </c>
      <c r="T47" s="62">
        <f>($P$39*O47/R47)*10^-6</f>
        <v>0.40923254473991899</v>
      </c>
      <c r="V47" s="53">
        <v>7</v>
      </c>
      <c r="W47" s="57">
        <f>Z47/2</f>
        <v>10</v>
      </c>
      <c r="X47" s="57">
        <f>W47*0.001/$Y$39</f>
        <v>4.9504950495049506E-3</v>
      </c>
      <c r="Y47" s="57">
        <f>SIN(X47)</f>
        <v>4.9504748289016468E-3</v>
      </c>
      <c r="Z47" s="58">
        <v>20</v>
      </c>
      <c r="AA47" s="57">
        <f>($W$39*V47/Y47)*10^-6</f>
        <v>0.90029747732074517</v>
      </c>
      <c r="AF47"/>
      <c r="AG47"/>
      <c r="AH47"/>
      <c r="BA47"/>
    </row>
    <row r="48" spans="1:53" ht="15" customHeight="1" x14ac:dyDescent="0.3">
      <c r="A48" s="53"/>
      <c r="B48" s="59"/>
      <c r="C48" s="57"/>
      <c r="D48" s="60"/>
      <c r="E48" s="57"/>
      <c r="F48" s="60"/>
      <c r="G48" s="43"/>
      <c r="H48" s="53">
        <v>8</v>
      </c>
      <c r="I48" s="57">
        <f>L48/2</f>
        <v>50</v>
      </c>
      <c r="J48" s="58">
        <f>I48*0.001/$K$39</f>
        <v>2.4752475247524754E-2</v>
      </c>
      <c r="K48" s="64">
        <f>SIN(J48)</f>
        <v>2.4749947746443873E-2</v>
      </c>
      <c r="L48" s="57">
        <v>100</v>
      </c>
      <c r="M48" s="57">
        <f>($I$39*H48/K48)*10^-6</f>
        <v>0.20580245470343911</v>
      </c>
      <c r="O48" s="68">
        <v>8</v>
      </c>
      <c r="P48" s="69">
        <f>S48/2</f>
        <v>25</v>
      </c>
      <c r="Q48" s="69">
        <f>P48*0.001/$R$39</f>
        <v>1.2376237623762377E-2</v>
      </c>
      <c r="R48" s="69">
        <f>SIN(Q48)</f>
        <v>1.2375921678868291E-2</v>
      </c>
      <c r="S48" s="65">
        <v>50</v>
      </c>
      <c r="T48" s="62">
        <f>($P$39*O48/R48)*10^-6</f>
        <v>0.41157338678841587</v>
      </c>
      <c r="V48" s="51">
        <v>8</v>
      </c>
      <c r="W48" s="63">
        <f>Z48/2</f>
        <v>11</v>
      </c>
      <c r="X48" s="63">
        <f>W48*0.001/$Y$39</f>
        <v>5.4455445544554452E-3</v>
      </c>
      <c r="Y48" s="63">
        <f>SIN(X48)</f>
        <v>5.4455176408393733E-3</v>
      </c>
      <c r="Z48" s="64">
        <v>22</v>
      </c>
      <c r="AA48" s="57">
        <f>($W$39*V48/Y48)*10^-6</f>
        <v>0.9353748047384659</v>
      </c>
      <c r="AF48"/>
      <c r="AG48"/>
      <c r="AH48"/>
      <c r="BA48"/>
    </row>
    <row r="49" spans="1:53" ht="15" customHeight="1" x14ac:dyDescent="0.25">
      <c r="A49" s="52"/>
      <c r="B49" s="61"/>
      <c r="C49" s="62"/>
      <c r="D49" s="62"/>
      <c r="E49" s="62"/>
      <c r="F49" s="62"/>
      <c r="G49" s="45"/>
      <c r="H49" s="53">
        <v>9</v>
      </c>
      <c r="I49" s="57">
        <f>L49/2</f>
        <v>56.5</v>
      </c>
      <c r="J49" s="58">
        <f>I49*0.001/$K$39</f>
        <v>2.7970297029702971E-2</v>
      </c>
      <c r="K49" s="64">
        <f>SIN(J49)</f>
        <v>2.7966650136911273E-2</v>
      </c>
      <c r="L49" s="57">
        <v>113</v>
      </c>
      <c r="M49" s="57">
        <f>($I$39*H49/K49)*10^-6</f>
        <v>0.20489761812541746</v>
      </c>
      <c r="O49" s="47">
        <v>9</v>
      </c>
      <c r="P49" s="65">
        <f>S49/2</f>
        <v>28.5</v>
      </c>
      <c r="Q49" s="65">
        <f>P49*0.001/$R$39</f>
        <v>1.4108910891089109E-2</v>
      </c>
      <c r="R49" s="65">
        <f>SIN(Q49)</f>
        <v>1.4108442805900973E-2</v>
      </c>
      <c r="S49" s="65">
        <v>57</v>
      </c>
      <c r="T49" s="62">
        <f>($P$39*O49/R49)*10^-6</f>
        <v>0.40616105397565594</v>
      </c>
      <c r="V49" s="47">
        <v>9</v>
      </c>
      <c r="W49" s="65"/>
      <c r="X49" s="65"/>
      <c r="Y49" s="65"/>
      <c r="Z49" s="65"/>
      <c r="AA49" s="62"/>
      <c r="AB49" s="39"/>
      <c r="AC49" s="39"/>
      <c r="AD49" s="39"/>
      <c r="AE49" s="39"/>
      <c r="AF49"/>
      <c r="AG49"/>
      <c r="AH49"/>
      <c r="AR49"/>
      <c r="AS49"/>
      <c r="AT49"/>
      <c r="AU49"/>
      <c r="AV49"/>
      <c r="AW49"/>
      <c r="AX49"/>
      <c r="AY49"/>
      <c r="AZ49"/>
      <c r="BA49"/>
    </row>
    <row r="50" spans="1:53" ht="15" customHeight="1" x14ac:dyDescent="0.35">
      <c r="A50" s="11" t="s">
        <v>2</v>
      </c>
      <c r="B50" s="15">
        <v>0.1</v>
      </c>
      <c r="C50" s="43"/>
      <c r="D50" s="43"/>
      <c r="E50" s="17" t="s">
        <v>4</v>
      </c>
      <c r="F50" s="44">
        <f>AVERAGE(F41:F49)</f>
        <v>0.10930761834504307</v>
      </c>
      <c r="G50" s="39"/>
      <c r="H50" s="11" t="s">
        <v>2</v>
      </c>
      <c r="I50" s="15">
        <v>0.2</v>
      </c>
      <c r="J50" s="49"/>
      <c r="K50" s="39"/>
      <c r="L50" s="11" t="s">
        <v>4</v>
      </c>
      <c r="M50" s="16">
        <f>AVERAGE(M41:M49)</f>
        <v>0.20386566242652016</v>
      </c>
      <c r="N50" s="39"/>
      <c r="O50" s="11" t="s">
        <v>2</v>
      </c>
      <c r="P50" s="15">
        <v>0.4</v>
      </c>
      <c r="Q50" s="39"/>
      <c r="R50" s="39"/>
      <c r="S50" s="11" t="s">
        <v>4</v>
      </c>
      <c r="T50" s="16">
        <f>AVERAGE(T41:T49)</f>
        <v>0.40428012797066915</v>
      </c>
      <c r="V50" s="11" t="s">
        <v>2</v>
      </c>
      <c r="W50" s="15">
        <v>0.8</v>
      </c>
      <c r="Z50" s="11" t="s">
        <v>4</v>
      </c>
      <c r="AA50" s="16">
        <f>AVERAGE(AA41:AA49)</f>
        <v>0.8315550118875088</v>
      </c>
      <c r="AB50" s="41"/>
      <c r="AC50" s="41"/>
      <c r="AD50" s="41"/>
      <c r="AE50" s="41"/>
      <c r="AF50"/>
      <c r="AG50"/>
      <c r="AH50"/>
      <c r="AI50" s="39"/>
      <c r="AJ50" s="39"/>
      <c r="AK50" s="39"/>
      <c r="AL50" s="39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</row>
    <row r="51" spans="1:53" ht="15" customHeight="1" x14ac:dyDescent="0.35">
      <c r="A51" s="43"/>
      <c r="B51" s="41"/>
      <c r="C51" s="41"/>
      <c r="D51" s="41"/>
      <c r="E51" s="11" t="s">
        <v>11</v>
      </c>
      <c r="F51" s="16">
        <f>_xlfn.STDEV.S(F41:F49)</f>
        <v>4.3027553611927139E-3</v>
      </c>
      <c r="G51" s="39"/>
      <c r="L51" s="11" t="s">
        <v>11</v>
      </c>
      <c r="M51" s="16">
        <f>_xlfn.STDEV.S(M41:M49)</f>
        <v>7.6306588588855315E-3</v>
      </c>
      <c r="S51" s="11" t="s">
        <v>11</v>
      </c>
      <c r="T51" s="16">
        <f>_xlfn.STDEV.S(T41:T49)</f>
        <v>1.6464342421416721E-2</v>
      </c>
      <c r="U51"/>
      <c r="V51"/>
      <c r="W51"/>
      <c r="X51"/>
      <c r="Y51"/>
      <c r="Z51" s="11" t="s">
        <v>11</v>
      </c>
      <c r="AA51" s="16">
        <f>_xlfn.STDEV.S(AA41:AA49)</f>
        <v>6.7758248498778165E-2</v>
      </c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</row>
    <row r="53" spans="1:53" ht="15" customHeight="1" x14ac:dyDescent="0.35">
      <c r="A53" s="2" t="s">
        <v>20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</row>
    <row r="54" spans="1:53" ht="15" customHeight="1" x14ac:dyDescent="0.25">
      <c r="AR54"/>
      <c r="AS54"/>
      <c r="AT54"/>
      <c r="AU54"/>
      <c r="AV54"/>
      <c r="AW54"/>
      <c r="AX54"/>
      <c r="AY54"/>
      <c r="AZ54"/>
      <c r="BA54"/>
    </row>
    <row r="55" spans="1:53" ht="15" customHeight="1" x14ac:dyDescent="0.3">
      <c r="A55" s="52" t="s">
        <v>12</v>
      </c>
      <c r="B55" s="66">
        <v>636.70000000000005</v>
      </c>
      <c r="C55" s="81" t="s">
        <v>13</v>
      </c>
      <c r="D55" s="66">
        <v>2</v>
      </c>
      <c r="E55" s="49"/>
      <c r="F55" s="39"/>
      <c r="G55" s="39"/>
      <c r="H55" s="49"/>
      <c r="I55" s="52" t="s">
        <v>12</v>
      </c>
      <c r="J55" s="66">
        <v>636.70000000000005</v>
      </c>
      <c r="K55" s="81" t="s">
        <v>1</v>
      </c>
      <c r="L55" s="66">
        <v>2</v>
      </c>
      <c r="M55" s="39"/>
      <c r="N55" s="39"/>
      <c r="O55" s="39"/>
      <c r="P55" s="49"/>
      <c r="Q55" s="52" t="s">
        <v>12</v>
      </c>
      <c r="R55" s="66">
        <v>636.70000000000005</v>
      </c>
      <c r="S55" s="81" t="s">
        <v>1</v>
      </c>
      <c r="T55" s="66">
        <v>2</v>
      </c>
      <c r="U55" s="39"/>
      <c r="V55" s="39"/>
      <c r="W55" s="39"/>
      <c r="X55" s="39"/>
      <c r="Y55" s="52" t="s">
        <v>12</v>
      </c>
      <c r="Z55" s="66">
        <v>636.70000000000005</v>
      </c>
      <c r="AA55" s="81" t="s">
        <v>1</v>
      </c>
      <c r="AB55" s="66">
        <v>2</v>
      </c>
      <c r="AC55" s="39"/>
      <c r="AD55" s="39"/>
      <c r="AE55" s="39"/>
      <c r="AF55" s="39"/>
      <c r="AH55" s="39"/>
      <c r="AK55" s="39"/>
      <c r="AL55" s="39"/>
      <c r="AM55" s="39"/>
      <c r="AN55" s="39"/>
      <c r="AO55" s="39"/>
      <c r="AP55"/>
      <c r="AQ55"/>
      <c r="AR55"/>
      <c r="AS55"/>
      <c r="AT55"/>
      <c r="AU55"/>
      <c r="AV55"/>
      <c r="AW55"/>
      <c r="AX55"/>
      <c r="AY55"/>
      <c r="AZ55"/>
      <c r="BA55"/>
    </row>
    <row r="56" spans="1:53" ht="15" customHeight="1" x14ac:dyDescent="0.25">
      <c r="A56" s="79" t="s">
        <v>8</v>
      </c>
      <c r="B56" s="52" t="s">
        <v>6</v>
      </c>
      <c r="C56" s="52" t="s">
        <v>9</v>
      </c>
      <c r="D56" s="52" t="s">
        <v>7</v>
      </c>
      <c r="E56" s="82" t="s">
        <v>10</v>
      </c>
      <c r="F56" s="80" t="s">
        <v>2</v>
      </c>
      <c r="G56" s="80" t="s">
        <v>5</v>
      </c>
      <c r="I56" s="79" t="s">
        <v>8</v>
      </c>
      <c r="J56" s="52" t="s">
        <v>6</v>
      </c>
      <c r="K56" s="52" t="s">
        <v>9</v>
      </c>
      <c r="L56" s="52" t="s">
        <v>7</v>
      </c>
      <c r="M56" s="47" t="s">
        <v>10</v>
      </c>
      <c r="N56" s="80" t="s">
        <v>2</v>
      </c>
      <c r="O56" s="80" t="s">
        <v>5</v>
      </c>
      <c r="Q56" s="79" t="s">
        <v>8</v>
      </c>
      <c r="R56" s="52" t="s">
        <v>6</v>
      </c>
      <c r="S56" s="52" t="s">
        <v>9</v>
      </c>
      <c r="T56" s="52" t="s">
        <v>7</v>
      </c>
      <c r="U56" s="47" t="s">
        <v>10</v>
      </c>
      <c r="V56" s="80" t="s">
        <v>2</v>
      </c>
      <c r="W56" s="80" t="s">
        <v>5</v>
      </c>
      <c r="Y56" s="79" t="s">
        <v>8</v>
      </c>
      <c r="Z56" s="52" t="s">
        <v>6</v>
      </c>
      <c r="AA56" s="52" t="s">
        <v>9</v>
      </c>
      <c r="AB56" s="52" t="s">
        <v>7</v>
      </c>
      <c r="AC56" s="47" t="s">
        <v>10</v>
      </c>
      <c r="AD56" s="80" t="s">
        <v>2</v>
      </c>
      <c r="AE56" s="80" t="s">
        <v>5</v>
      </c>
      <c r="AH56" s="39"/>
      <c r="AK56" s="39"/>
      <c r="AL56" s="39"/>
      <c r="AM56" s="39"/>
      <c r="AN56" s="39"/>
      <c r="AO56" s="39"/>
      <c r="AP56"/>
      <c r="AQ56"/>
      <c r="AR56"/>
      <c r="AS56"/>
      <c r="AT56"/>
      <c r="AU56"/>
      <c r="AV56"/>
      <c r="AW56"/>
      <c r="AX56"/>
      <c r="AY56"/>
      <c r="AZ56"/>
      <c r="BA56"/>
    </row>
    <row r="57" spans="1:53" ht="15" customHeight="1" x14ac:dyDescent="0.25">
      <c r="A57" s="52">
        <v>1</v>
      </c>
      <c r="B57" s="62">
        <v>8.5</v>
      </c>
      <c r="C57" s="62">
        <v>7</v>
      </c>
      <c r="D57" s="62">
        <f>SIN(B57*0.001/$D$55)</f>
        <v>4.2499872057407215E-3</v>
      </c>
      <c r="E57" s="61">
        <f>SIN(C57*0.001/$D$55)</f>
        <v>3.4999928541710437E-3</v>
      </c>
      <c r="F57" s="70">
        <f>($B$55*A57/D57)*10^(-6)</f>
        <v>0.14981221570266609</v>
      </c>
      <c r="G57" s="70">
        <f>((A57+0.5)*$B$55/E57)*10^(-6)</f>
        <v>0.27287198568472476</v>
      </c>
      <c r="I57" s="52">
        <v>1</v>
      </c>
      <c r="J57" s="62">
        <v>8</v>
      </c>
      <c r="K57" s="62">
        <v>4</v>
      </c>
      <c r="L57" s="62">
        <f>SIN(J57*0.001/$D$55)</f>
        <v>3.9999893333418669E-3</v>
      </c>
      <c r="M57" s="65">
        <f>SIN(K57*0.001/$D$55)</f>
        <v>1.9999986666669333E-3</v>
      </c>
      <c r="N57" s="70">
        <f>($B$55*I57/L57)*10^(-6)</f>
        <v>0.159175424467459</v>
      </c>
      <c r="O57" s="70">
        <f>((I57+0.5)*$B$55/M57)*10^(-6)</f>
        <v>0.47752531835014861</v>
      </c>
      <c r="Q57" s="52">
        <v>1</v>
      </c>
      <c r="R57" s="62">
        <v>8</v>
      </c>
      <c r="S57" s="62">
        <v>2.5</v>
      </c>
      <c r="T57" s="62">
        <f>SIN(R57*0.001/$D$55)</f>
        <v>3.9999893333418669E-3</v>
      </c>
      <c r="U57" s="65">
        <f>SIN(S57*0.001/$D$55)</f>
        <v>1.249999674479192E-3</v>
      </c>
      <c r="V57" s="70">
        <f>($B$55*Q57/T57)*10^(-6)</f>
        <v>0.159175424467459</v>
      </c>
      <c r="W57" s="70">
        <f>((Q57+0.5)*$B$55/U57)*10^(-6)</f>
        <v>0.76404019896878639</v>
      </c>
      <c r="Y57" s="52">
        <v>1</v>
      </c>
      <c r="Z57" s="62">
        <v>8</v>
      </c>
      <c r="AA57" s="62">
        <v>2</v>
      </c>
      <c r="AB57" s="62">
        <f>SIN(Z57*0.001/$D$55)</f>
        <v>3.9999893333418669E-3</v>
      </c>
      <c r="AC57" s="65">
        <f>SIN(AA57*0.001/$D$55)</f>
        <v>9.9999983333334168E-4</v>
      </c>
      <c r="AD57" s="70">
        <f>($B$55*Y57/AB57)*10^(-6)</f>
        <v>0.159175424467459</v>
      </c>
      <c r="AE57" s="70">
        <f>((Y57+0.5)*$B$55/AC57)*10^(-6)</f>
        <v>0.95505015917501856</v>
      </c>
      <c r="AH57" s="39"/>
      <c r="AK57" s="39"/>
      <c r="AL57" s="39"/>
      <c r="AM57" s="39"/>
      <c r="AN57" s="39"/>
      <c r="AO57" s="39"/>
      <c r="AP57"/>
      <c r="AQ57"/>
      <c r="AR57"/>
      <c r="AS57"/>
      <c r="AT57"/>
      <c r="AU57"/>
      <c r="AV57"/>
      <c r="AW57"/>
      <c r="AX57"/>
      <c r="AY57"/>
      <c r="AZ57"/>
      <c r="BA57"/>
    </row>
    <row r="58" spans="1:53" ht="15" customHeight="1" x14ac:dyDescent="0.25">
      <c r="A58" s="53">
        <v>2</v>
      </c>
      <c r="B58" s="62">
        <v>17.5</v>
      </c>
      <c r="C58" s="62">
        <v>13</v>
      </c>
      <c r="D58" s="62">
        <f>SIN(B58*0.001/$D$55)</f>
        <v>8.7498883467815904E-3</v>
      </c>
      <c r="E58" s="61">
        <f>SIN(C58*0.001/$D$55)</f>
        <v>6.4999542292633579E-3</v>
      </c>
      <c r="F58" s="76">
        <f>($B$55*A58/D58)*10^(-6)</f>
        <v>0.14553328562968301</v>
      </c>
      <c r="G58" s="76">
        <f>((A58+0.5)*$B$55/E58)*10^(-6)</f>
        <v>0.24488633978894855</v>
      </c>
      <c r="I58" s="53">
        <v>2</v>
      </c>
      <c r="J58" s="62">
        <v>17</v>
      </c>
      <c r="K58" s="62">
        <v>6</v>
      </c>
      <c r="L58" s="62">
        <f>SIN(J58*0.001/$D$55)</f>
        <v>8.4998976462030869E-3</v>
      </c>
      <c r="M58" s="65">
        <f>SIN(K58*0.001/$D$55)</f>
        <v>2.9999955000020251E-3</v>
      </c>
      <c r="N58" s="76">
        <f>($B$55*I58/L58)*10^(-6)</f>
        <v>0.14981356870442189</v>
      </c>
      <c r="O58" s="76">
        <f>((I58+0.5)*$B$55/M58)*10^(-6)</f>
        <v>0.53058412920916898</v>
      </c>
      <c r="Q58" s="53">
        <v>2</v>
      </c>
      <c r="R58" s="62">
        <v>18</v>
      </c>
      <c r="S58" s="62">
        <v>4</v>
      </c>
      <c r="T58" s="62">
        <f>SIN(R58*0.001/$D$55)</f>
        <v>8.999878500492076E-3</v>
      </c>
      <c r="U58" s="65">
        <f>SIN(S58*0.001/$D$55)</f>
        <v>1.9999986666669333E-3</v>
      </c>
      <c r="V58" s="76">
        <f>($B$55*Q58/T58)*10^(-6)</f>
        <v>0.14149079900693945</v>
      </c>
      <c r="W58" s="76">
        <f>((Q58+0.5)*$B$55/U58)*10^(-6)</f>
        <v>0.79587553058358096</v>
      </c>
      <c r="Y58" s="53">
        <v>2</v>
      </c>
      <c r="Z58" s="62">
        <v>16</v>
      </c>
      <c r="AA58" s="62">
        <v>3</v>
      </c>
      <c r="AB58" s="62">
        <f>SIN(Z58*0.001/$D$55)</f>
        <v>7.9999146669397329E-3</v>
      </c>
      <c r="AC58" s="65">
        <f>SIN(AA58*0.001/$D$55)</f>
        <v>1.4999994375000632E-3</v>
      </c>
      <c r="AD58" s="76">
        <f>($B$55*Y58/AB58)*10^(-6)</f>
        <v>0.15917669787934416</v>
      </c>
      <c r="AE58" s="76">
        <f>((Y58+0.5)*$B$55/AC58)*10^(-6)</f>
        <v>1.0611670646042712</v>
      </c>
      <c r="AH58" s="39"/>
      <c r="AK58" s="39"/>
      <c r="AL58" s="39"/>
      <c r="AM58" s="39"/>
      <c r="AN58" s="39"/>
      <c r="AO58" s="39"/>
      <c r="AP58"/>
      <c r="AQ58"/>
      <c r="AR58"/>
      <c r="AS58"/>
      <c r="AT58"/>
      <c r="AU58"/>
      <c r="AV58"/>
      <c r="AW58"/>
      <c r="AX58"/>
      <c r="AY58"/>
      <c r="AZ58"/>
      <c r="BA58"/>
    </row>
    <row r="59" spans="1:53" ht="15" customHeight="1" x14ac:dyDescent="0.25">
      <c r="A59" s="52">
        <v>3</v>
      </c>
      <c r="B59" s="62">
        <v>26</v>
      </c>
      <c r="C59" s="62">
        <v>17</v>
      </c>
      <c r="D59" s="62">
        <f>SIN(B59*0.001/$D$55)</f>
        <v>1.2999633836427431E-2</v>
      </c>
      <c r="E59" s="61">
        <f>SIN(C59*0.001/$D$55)</f>
        <v>8.4998976462030869E-3</v>
      </c>
      <c r="F59" s="62">
        <f>($B$55*A59/D59)*10^(-6)</f>
        <v>0.14693490786236907</v>
      </c>
      <c r="G59" s="62">
        <f>((A59+0.5)*$B$55/E59)*10^(-6)</f>
        <v>0.26217374523273829</v>
      </c>
      <c r="I59" s="52">
        <v>3</v>
      </c>
      <c r="J59" s="62">
        <v>25</v>
      </c>
      <c r="K59" s="62">
        <v>8</v>
      </c>
      <c r="L59" s="62">
        <f>SIN(J59*0.001/$D$55)</f>
        <v>1.2499674481709789E-2</v>
      </c>
      <c r="M59" s="65">
        <f>SIN(K59*0.001/$D$55)</f>
        <v>3.9999893333418669E-3</v>
      </c>
      <c r="N59" s="62">
        <f>($B$55*I59/L59)*10^(-6)</f>
        <v>0.15281197944754191</v>
      </c>
      <c r="O59" s="62">
        <f>((I59+0.5)*$B$55/M59)*10^(-6)</f>
        <v>0.55711398563610659</v>
      </c>
      <c r="Q59" s="52">
        <v>3</v>
      </c>
      <c r="R59" s="62">
        <v>25</v>
      </c>
      <c r="S59" s="62">
        <v>6</v>
      </c>
      <c r="T59" s="62">
        <f>SIN(R59*0.001/$D$55)</f>
        <v>1.2499674481709789E-2</v>
      </c>
      <c r="U59" s="65">
        <f>SIN(S59*0.001/$D$55)</f>
        <v>2.9999955000020251E-3</v>
      </c>
      <c r="V59" s="62">
        <f>($B$55*Q59/T59)*10^(-6)</f>
        <v>0.15281197944754191</v>
      </c>
      <c r="W59" s="62">
        <f>((Q59+0.5)*$B$55/U59)*10^(-6)</f>
        <v>0.74281778089283657</v>
      </c>
      <c r="Y59" s="52">
        <v>3</v>
      </c>
      <c r="Z59" s="62">
        <v>24</v>
      </c>
      <c r="AA59" s="62">
        <v>4</v>
      </c>
      <c r="AB59" s="62">
        <f>SIN(Z59*0.001/$D$55)</f>
        <v>1.1999712002073594E-2</v>
      </c>
      <c r="AC59" s="65">
        <f>SIN(AA59*0.001/$D$55)</f>
        <v>1.9999986666669333E-3</v>
      </c>
      <c r="AD59" s="62">
        <f>($B$55*Y59/AB59)*10^(-6)</f>
        <v>0.15917882026418034</v>
      </c>
      <c r="AE59" s="62">
        <f>((Y59+0.5)*$B$55/AC59)*10^(-6)</f>
        <v>1.1142257428170135</v>
      </c>
      <c r="AH59" s="39"/>
      <c r="AK59" s="39"/>
      <c r="AL59" s="39"/>
      <c r="AM59" s="39"/>
      <c r="AN59" s="39"/>
      <c r="AO59" s="39"/>
      <c r="AP59"/>
      <c r="AQ59"/>
      <c r="AR59"/>
      <c r="AS59"/>
      <c r="AT59"/>
      <c r="AU59"/>
      <c r="AV59"/>
      <c r="AW59"/>
      <c r="AX59"/>
      <c r="AY59"/>
      <c r="AZ59"/>
      <c r="BA59"/>
    </row>
    <row r="60" spans="1:53" ht="15" customHeight="1" x14ac:dyDescent="0.25">
      <c r="A60" s="52">
        <v>4</v>
      </c>
      <c r="B60" s="62">
        <v>30</v>
      </c>
      <c r="C60" s="62">
        <v>23</v>
      </c>
      <c r="D60" s="62">
        <f>SIN(B60*0.001/$D$55)</f>
        <v>1.499943750632809E-2</v>
      </c>
      <c r="E60" s="61">
        <f>SIN(C60*0.001/$D$55)</f>
        <v>1.1499746522509459E-2</v>
      </c>
      <c r="F60" s="62">
        <f>($B$55*A60/D60)*10^(-6)</f>
        <v>0.16979303383380442</v>
      </c>
      <c r="G60" s="62">
        <f>((A60+0.5)*$B$55/E60)*10^(-6)</f>
        <v>0.24914896988310059</v>
      </c>
      <c r="I60" s="52">
        <v>4</v>
      </c>
      <c r="J60" s="62">
        <v>33</v>
      </c>
      <c r="K60" s="62">
        <v>11</v>
      </c>
      <c r="L60" s="62">
        <f>SIN(J60*0.001/$D$55)</f>
        <v>1.6499251322691443E-2</v>
      </c>
      <c r="M60" s="65">
        <f>SIN(K60*0.001/$D$55)</f>
        <v>5.4999722708752733E-3</v>
      </c>
      <c r="N60" s="62">
        <f>($B$55*I60/L60)*10^(-6)</f>
        <v>0.15435851907397657</v>
      </c>
      <c r="O60" s="62">
        <f>((I60+0.5)*$B$55/M60)*10^(-6)</f>
        <v>0.5209389900331326</v>
      </c>
      <c r="Q60" s="52">
        <v>4</v>
      </c>
      <c r="R60" s="62">
        <v>32</v>
      </c>
      <c r="S60" s="62">
        <v>7.5</v>
      </c>
      <c r="T60" s="62">
        <f>SIN(R60*0.001/$D$55)</f>
        <v>1.5999317342071415E-2</v>
      </c>
      <c r="U60" s="65">
        <f>SIN(S60*0.001/$D$55)</f>
        <v>3.7499912109436795E-3</v>
      </c>
      <c r="V60" s="62">
        <f>($B$55*Q60/T60)*10^(-6)</f>
        <v>0.15918179166951058</v>
      </c>
      <c r="W60" s="62">
        <f>((Q60+0.5)*$B$55/U60)*10^(-6)</f>
        <v>0.76404179072168787</v>
      </c>
      <c r="Y60" s="52">
        <v>4</v>
      </c>
      <c r="Z60" s="62">
        <v>32</v>
      </c>
      <c r="AA60" s="62">
        <v>5</v>
      </c>
      <c r="AB60" s="62">
        <f>SIN(Z60*0.001/$D$55)</f>
        <v>1.5999317342071415E-2</v>
      </c>
      <c r="AC60" s="65">
        <f>SIN(AA60*0.001/$D$55)</f>
        <v>2.499997395834147E-3</v>
      </c>
      <c r="AD60" s="62">
        <f>($B$55*Y60/AB60)*10^(-6)</f>
        <v>0.15918179166951058</v>
      </c>
      <c r="AE60" s="62">
        <f>((Y60+0.5)*$B$55/AC60)*10^(-6)</f>
        <v>1.1460611938133705</v>
      </c>
      <c r="AH60" s="39"/>
      <c r="AK60" s="39"/>
      <c r="AL60" s="39"/>
      <c r="AM60" s="39"/>
      <c r="AN60" s="39"/>
      <c r="AO60" s="39"/>
      <c r="AP60"/>
      <c r="AQ60"/>
      <c r="AR60"/>
      <c r="AS60"/>
      <c r="AT60"/>
      <c r="AU60"/>
      <c r="AV60"/>
      <c r="AW60"/>
      <c r="AX60"/>
      <c r="AY60"/>
      <c r="AZ60"/>
      <c r="BA60"/>
    </row>
    <row r="61" spans="1:53" ht="15" customHeight="1" x14ac:dyDescent="0.35">
      <c r="A61" s="52" t="s">
        <v>2</v>
      </c>
      <c r="B61" s="71">
        <v>0.15</v>
      </c>
      <c r="C61" s="52" t="s">
        <v>5</v>
      </c>
      <c r="D61" s="71">
        <v>0.25</v>
      </c>
      <c r="E61" s="74" t="s">
        <v>4</v>
      </c>
      <c r="F61" s="77">
        <f>AVERAGE(F56:F60)</f>
        <v>0.15301836075713066</v>
      </c>
      <c r="G61" s="77">
        <f>AVERAGE(G56:G60)</f>
        <v>0.25727026014737803</v>
      </c>
      <c r="I61" s="52" t="s">
        <v>2</v>
      </c>
      <c r="J61" s="71">
        <v>0.15</v>
      </c>
      <c r="K61" s="52" t="s">
        <v>5</v>
      </c>
      <c r="L61" s="71">
        <v>0.5</v>
      </c>
      <c r="M61" s="24" t="s">
        <v>4</v>
      </c>
      <c r="N61" s="77">
        <f>AVERAGE(N56:N60)</f>
        <v>0.15403987292334984</v>
      </c>
      <c r="O61" s="77">
        <f>AVERAGE(O56:O60)</f>
        <v>0.52154060580713912</v>
      </c>
      <c r="Q61" s="52" t="s">
        <v>2</v>
      </c>
      <c r="R61" s="71">
        <v>0.15</v>
      </c>
      <c r="S61" s="52" t="s">
        <v>5</v>
      </c>
      <c r="T61" s="71">
        <v>0.75</v>
      </c>
      <c r="U61" s="24" t="s">
        <v>4</v>
      </c>
      <c r="V61" s="77">
        <f>AVERAGE(V56:V60)</f>
        <v>0.1531649986478627</v>
      </c>
      <c r="W61" s="77">
        <f>AVERAGE(W56:W60)</f>
        <v>0.76669382529172292</v>
      </c>
      <c r="Y61" s="52" t="s">
        <v>2</v>
      </c>
      <c r="Z61" s="71">
        <v>0.15</v>
      </c>
      <c r="AA61" s="52" t="s">
        <v>5</v>
      </c>
      <c r="AB61" s="71">
        <v>1</v>
      </c>
      <c r="AC61" s="24" t="s">
        <v>4</v>
      </c>
      <c r="AD61" s="77">
        <f>AVERAGE(AD56:AD60)</f>
        <v>0.15917818357012353</v>
      </c>
      <c r="AE61" s="77">
        <f>AVERAGE(AE56:AE60)</f>
        <v>1.0691260401024185</v>
      </c>
      <c r="AH61" s="39"/>
      <c r="AK61" s="39"/>
      <c r="AL61" s="39"/>
      <c r="AM61" s="39"/>
      <c r="AN61" s="39"/>
      <c r="AO61" s="39"/>
      <c r="AP61"/>
      <c r="AQ61"/>
      <c r="AR61"/>
      <c r="AS61"/>
      <c r="AT61"/>
      <c r="AU61"/>
      <c r="AV61"/>
      <c r="AW61"/>
      <c r="AX61"/>
      <c r="AY61"/>
      <c r="AZ61"/>
      <c r="BA61"/>
    </row>
    <row r="62" spans="1:53" ht="15" customHeight="1" x14ac:dyDescent="0.35">
      <c r="A62" s="40"/>
      <c r="B62" s="39"/>
      <c r="C62" s="39"/>
      <c r="D62" s="39"/>
      <c r="E62" s="24" t="s">
        <v>11</v>
      </c>
      <c r="F62" s="77">
        <f>_xlfn.STDEV.S(F57:F60)</f>
        <v>1.1324071289747779E-2</v>
      </c>
      <c r="G62" s="77">
        <f>_xlfn.STDEV.S(G57:G60)</f>
        <v>1.2738064278971369E-2</v>
      </c>
      <c r="I62" s="39"/>
      <c r="J62" s="39"/>
      <c r="K62" s="39"/>
      <c r="L62" s="39"/>
      <c r="M62" s="24" t="s">
        <v>11</v>
      </c>
      <c r="N62" s="77">
        <f>_xlfn.STDEV.S(N57:N60)</f>
        <v>3.9091684866209538E-3</v>
      </c>
      <c r="O62" s="77">
        <f>_xlfn.STDEV.S(O57:O60)</f>
        <v>3.3090573377927895E-2</v>
      </c>
      <c r="Q62" s="39"/>
      <c r="R62" s="39"/>
      <c r="S62" s="39"/>
      <c r="T62" s="39"/>
      <c r="U62" s="24" t="s">
        <v>11</v>
      </c>
      <c r="V62" s="77">
        <f>_xlfn.STDEV.S(V57:V60)</f>
        <v>8.3414342613675266E-3</v>
      </c>
      <c r="W62" s="77">
        <f>_xlfn.STDEV.S(W57:W60)</f>
        <v>2.1876261410494639E-2</v>
      </c>
      <c r="Y62" s="39"/>
      <c r="Z62" s="39"/>
      <c r="AA62" s="39"/>
      <c r="AB62" s="39"/>
      <c r="AC62" s="24" t="s">
        <v>11</v>
      </c>
      <c r="AD62" s="77">
        <f>_xlfn.STDEV.S(AD57:AD60)</f>
        <v>2.7835040934112426E-6</v>
      </c>
      <c r="AE62" s="77">
        <f>_xlfn.STDEV.S(AE57:AE60)</f>
        <v>8.372505192954513E-2</v>
      </c>
      <c r="AH62" s="39"/>
      <c r="AK62" s="39"/>
      <c r="AL62" s="39"/>
      <c r="AM62" s="39"/>
      <c r="AN62" s="39"/>
      <c r="AO62" s="39"/>
      <c r="AP62"/>
      <c r="AQ62"/>
      <c r="AR62"/>
      <c r="AS62"/>
      <c r="AT62"/>
      <c r="AU62"/>
      <c r="AV62"/>
      <c r="AW62"/>
      <c r="AX62"/>
      <c r="AY62"/>
      <c r="AZ62"/>
      <c r="BA62"/>
    </row>
    <row r="63" spans="1:53" ht="15" customHeight="1" x14ac:dyDescent="0.25">
      <c r="A63" s="39"/>
      <c r="B63" s="39"/>
      <c r="C63" s="39"/>
      <c r="D63" s="39"/>
      <c r="E63" s="39"/>
      <c r="F63" s="39"/>
      <c r="G63" s="39"/>
      <c r="H63" s="39"/>
      <c r="I63" s="49"/>
      <c r="J63" s="49"/>
      <c r="K63" s="49"/>
      <c r="L63" s="49"/>
      <c r="M63" s="39"/>
      <c r="N63" s="39"/>
      <c r="O63" s="39"/>
      <c r="P63" s="39"/>
      <c r="Q63" s="49"/>
      <c r="R63" s="49"/>
      <c r="S63" s="49"/>
      <c r="T63" s="49"/>
      <c r="U63" s="39"/>
      <c r="V63" s="39"/>
      <c r="W63" s="39"/>
      <c r="X63" s="39"/>
      <c r="Y63" s="39"/>
      <c r="Z63" s="39"/>
      <c r="AA63" s="39"/>
      <c r="AB63" s="39"/>
      <c r="AC63" s="39"/>
      <c r="AD63" s="39"/>
      <c r="AE63" s="39"/>
      <c r="AF63" s="39"/>
      <c r="AH63" s="39"/>
      <c r="AK63" s="39"/>
      <c r="AL63" s="39"/>
      <c r="AM63" s="39"/>
      <c r="AN63" s="39"/>
      <c r="AO63" s="39"/>
      <c r="AP63"/>
      <c r="AQ63"/>
      <c r="AR63"/>
      <c r="AS63"/>
      <c r="AT63"/>
      <c r="AU63"/>
      <c r="AV63"/>
      <c r="AW63"/>
      <c r="AX63"/>
      <c r="AY63"/>
      <c r="AZ63"/>
      <c r="BA63"/>
    </row>
    <row r="64" spans="1:53" ht="15" customHeight="1" x14ac:dyDescent="0.3">
      <c r="A64" s="52" t="s">
        <v>12</v>
      </c>
      <c r="B64" s="66">
        <v>636.70000000000005</v>
      </c>
      <c r="C64" s="81" t="s">
        <v>13</v>
      </c>
      <c r="D64" s="66">
        <v>2</v>
      </c>
      <c r="E64" s="49"/>
      <c r="F64" s="39"/>
      <c r="G64" s="39"/>
      <c r="H64" s="49"/>
      <c r="I64" s="52" t="s">
        <v>12</v>
      </c>
      <c r="J64" s="66">
        <v>636.70000000000005</v>
      </c>
      <c r="K64" s="81" t="s">
        <v>1</v>
      </c>
      <c r="L64" s="66">
        <v>2</v>
      </c>
      <c r="M64" s="39"/>
      <c r="N64" s="39"/>
      <c r="O64" s="39"/>
      <c r="P64" s="49"/>
      <c r="Q64" s="52" t="s">
        <v>12</v>
      </c>
      <c r="R64" s="66">
        <v>636.70000000000005</v>
      </c>
      <c r="S64" s="81" t="s">
        <v>1</v>
      </c>
      <c r="T64" s="66">
        <v>2</v>
      </c>
      <c r="U64" s="39"/>
      <c r="V64" s="39"/>
      <c r="W64" s="39"/>
      <c r="X64" s="39"/>
      <c r="Y64" s="39"/>
      <c r="Z64" s="39"/>
      <c r="AA64" s="39"/>
      <c r="AB64" s="39"/>
      <c r="AC64" s="39"/>
      <c r="AD64" s="39"/>
      <c r="AE64" s="39"/>
      <c r="AF64" s="39"/>
      <c r="AH64" s="39"/>
      <c r="AK64" s="39"/>
      <c r="AL64" s="39"/>
      <c r="AM64" s="39"/>
      <c r="AN64" s="39"/>
      <c r="AO64" s="39"/>
      <c r="AP64"/>
      <c r="AQ64"/>
      <c r="AR64"/>
      <c r="AS64"/>
      <c r="AT64"/>
      <c r="AU64"/>
      <c r="AV64"/>
      <c r="AW64"/>
      <c r="AX64"/>
      <c r="AY64"/>
      <c r="AZ64"/>
      <c r="BA64"/>
    </row>
    <row r="65" spans="1:53" ht="15" customHeight="1" x14ac:dyDescent="0.25">
      <c r="A65" s="79" t="s">
        <v>8</v>
      </c>
      <c r="B65" s="52" t="s">
        <v>6</v>
      </c>
      <c r="C65" s="52" t="s">
        <v>9</v>
      </c>
      <c r="D65" s="52" t="s">
        <v>7</v>
      </c>
      <c r="E65" s="82" t="s">
        <v>10</v>
      </c>
      <c r="F65" s="80" t="s">
        <v>2</v>
      </c>
      <c r="G65" s="80" t="s">
        <v>5</v>
      </c>
      <c r="I65" s="79" t="s">
        <v>8</v>
      </c>
      <c r="J65" s="52" t="s">
        <v>6</v>
      </c>
      <c r="K65" s="52" t="s">
        <v>9</v>
      </c>
      <c r="L65" s="52" t="s">
        <v>7</v>
      </c>
      <c r="M65" s="47" t="s">
        <v>10</v>
      </c>
      <c r="N65" s="80" t="s">
        <v>2</v>
      </c>
      <c r="O65" s="80" t="s">
        <v>5</v>
      </c>
      <c r="Q65" s="79" t="s">
        <v>8</v>
      </c>
      <c r="R65" s="52" t="s">
        <v>6</v>
      </c>
      <c r="S65" s="52" t="s">
        <v>9</v>
      </c>
      <c r="T65" s="52" t="s">
        <v>7</v>
      </c>
      <c r="U65" s="47" t="s">
        <v>10</v>
      </c>
      <c r="V65" s="80" t="s">
        <v>2</v>
      </c>
      <c r="W65" s="80" t="s">
        <v>5</v>
      </c>
      <c r="Y65" s="39"/>
      <c r="Z65" s="39"/>
      <c r="AA65" s="39"/>
      <c r="AB65" s="39"/>
      <c r="AC65" s="39"/>
      <c r="AD65" s="39"/>
      <c r="AE65" s="39"/>
      <c r="AF65" s="39"/>
      <c r="AG65" s="39"/>
      <c r="AH65" s="39"/>
      <c r="AK65" s="39"/>
      <c r="AL65" s="39"/>
      <c r="AM65" s="39"/>
      <c r="AN65" s="39"/>
      <c r="AO65" s="39"/>
      <c r="AP65"/>
      <c r="AQ65"/>
      <c r="AR65"/>
      <c r="AS65"/>
      <c r="AT65"/>
      <c r="AU65"/>
      <c r="AV65"/>
      <c r="AW65"/>
      <c r="AX65"/>
      <c r="AY65"/>
      <c r="AZ65"/>
      <c r="BA65"/>
    </row>
    <row r="66" spans="1:53" ht="15" customHeight="1" x14ac:dyDescent="0.25">
      <c r="A66" s="52">
        <v>1</v>
      </c>
      <c r="B66" s="62">
        <v>13</v>
      </c>
      <c r="C66" s="62">
        <v>5</v>
      </c>
      <c r="D66" s="62">
        <f>SIN(B66*0.001/$D$55)</f>
        <v>6.4999542292633579E-3</v>
      </c>
      <c r="E66" s="75">
        <f>SIN(C66*0.001/$D$55)</f>
        <v>2.499997395834147E-3</v>
      </c>
      <c r="F66" s="76">
        <f>($B$55*A66/D66)*10^(-6)</f>
        <v>9.7954535915579441E-2</v>
      </c>
      <c r="G66" s="76">
        <f>((A66+0.5)*$B$55/E66)*10^(-6)</f>
        <v>0.38202039793779019</v>
      </c>
      <c r="I66" s="52">
        <v>1</v>
      </c>
      <c r="J66" s="62">
        <v>8</v>
      </c>
      <c r="K66" s="62">
        <v>6</v>
      </c>
      <c r="L66" s="62">
        <f>SIN(J66*0.001/$D$55)</f>
        <v>3.9999893333418669E-3</v>
      </c>
      <c r="M66" s="78">
        <f>SIN(K66*0.001/$D$55)</f>
        <v>2.9999955000020251E-3</v>
      </c>
      <c r="N66" s="76">
        <f>($B$55*I66/L66)*10^(-6)</f>
        <v>0.159175424467459</v>
      </c>
      <c r="O66" s="76">
        <f>((I66+0.5)*$B$55/M66)*10^(-6)</f>
        <v>0.31835047752550139</v>
      </c>
      <c r="Q66" s="52">
        <v>1</v>
      </c>
      <c r="R66" s="62">
        <v>7</v>
      </c>
      <c r="S66" s="62">
        <v>7</v>
      </c>
      <c r="T66" s="62">
        <f>SIN(R66*0.001/$D$55)</f>
        <v>3.4999928541710437E-3</v>
      </c>
      <c r="U66" s="65">
        <f>SIN(S66*0.001/$D$55)</f>
        <v>3.4999928541710437E-3</v>
      </c>
      <c r="V66" s="70">
        <f>($B$55*Q66/T66)*10^(-6)</f>
        <v>0.18191465712314983</v>
      </c>
      <c r="W66" s="70">
        <f>((Q66+0.5)*$B$55/U66)*10^(-6)</f>
        <v>0.27287198568472476</v>
      </c>
      <c r="Y66" s="39"/>
      <c r="Z66" s="39"/>
      <c r="AA66" s="39"/>
      <c r="AB66" s="39"/>
      <c r="AC66" s="39"/>
      <c r="AD66" s="39"/>
      <c r="AE66" s="39"/>
      <c r="AF66" s="39"/>
      <c r="AG66" s="39"/>
      <c r="AH66" s="39"/>
      <c r="AK66" s="39"/>
      <c r="AL66" s="39"/>
      <c r="AM66" s="39"/>
      <c r="AN66" s="39"/>
      <c r="AO66" s="39"/>
      <c r="AP66"/>
      <c r="AQ66"/>
      <c r="AR66"/>
      <c r="AS66"/>
      <c r="AT66"/>
      <c r="AU66"/>
      <c r="AV66"/>
      <c r="AW66"/>
      <c r="AX66"/>
      <c r="AY66"/>
      <c r="AZ66"/>
      <c r="BA66"/>
    </row>
    <row r="67" spans="1:53" ht="15" customHeight="1" x14ac:dyDescent="0.25">
      <c r="A67" s="53">
        <v>2</v>
      </c>
      <c r="B67" s="62">
        <v>23</v>
      </c>
      <c r="C67" s="62">
        <v>11</v>
      </c>
      <c r="D67" s="72">
        <f>SIN(B67*0.001/$D$55)</f>
        <v>1.1499746522509459E-2</v>
      </c>
      <c r="E67" s="62">
        <f>SIN(C67*0.001/$D$55)</f>
        <v>5.4999722708752733E-3</v>
      </c>
      <c r="F67" s="62">
        <f>($B$55*A67/D67)*10^(-6)</f>
        <v>0.11073287550360027</v>
      </c>
      <c r="G67" s="62">
        <f>((A67+0.5)*$B$55/E67)*10^(-6)</f>
        <v>0.28941055001840704</v>
      </c>
      <c r="I67" s="53">
        <v>2</v>
      </c>
      <c r="J67" s="62">
        <v>18</v>
      </c>
      <c r="K67" s="62">
        <v>10</v>
      </c>
      <c r="L67" s="62">
        <f>SIN(J67*0.001/$D$55)</f>
        <v>8.999878500492076E-3</v>
      </c>
      <c r="M67" s="62">
        <f>SIN(K67*0.001/$D$55)</f>
        <v>4.9999791666927081E-3</v>
      </c>
      <c r="N67" s="62">
        <f>($B$55*I67/L67)*10^(-6)</f>
        <v>0.14149079900693945</v>
      </c>
      <c r="O67" s="62">
        <f>((I67+0.5)*$B$55/M67)*10^(-6)</f>
        <v>0.31835132646220216</v>
      </c>
      <c r="Q67" s="53">
        <v>2</v>
      </c>
      <c r="R67" s="62">
        <v>13</v>
      </c>
      <c r="S67" s="62">
        <v>11</v>
      </c>
      <c r="T67" s="62">
        <f>SIN(R67*0.001/$D$55)</f>
        <v>6.4999542292633579E-3</v>
      </c>
      <c r="U67" s="65">
        <f>SIN(S67*0.001/$D$55)</f>
        <v>5.4999722708752733E-3</v>
      </c>
      <c r="V67" s="76">
        <f>($B$55*Q67/T67)*10^(-6)</f>
        <v>0.19590907183115888</v>
      </c>
      <c r="W67" s="76">
        <f>((Q67+0.5)*$B$55/U67)*10^(-6)</f>
        <v>0.28941055001840704</v>
      </c>
      <c r="Y67" s="39"/>
      <c r="Z67" s="39"/>
      <c r="AA67" s="39"/>
      <c r="AB67" s="39"/>
      <c r="AC67" s="39"/>
      <c r="AD67" s="39"/>
      <c r="AE67" s="39"/>
      <c r="AF67" s="39"/>
      <c r="AG67" s="39"/>
      <c r="AH67" s="39"/>
      <c r="AK67" s="39"/>
      <c r="AL67" s="39"/>
      <c r="AM67" s="39"/>
      <c r="AN67" s="39"/>
      <c r="AO67" s="39"/>
      <c r="AP67"/>
      <c r="AQ67"/>
      <c r="AR67"/>
      <c r="AS67"/>
      <c r="AT67"/>
      <c r="AU67"/>
      <c r="AV67"/>
      <c r="AW67"/>
      <c r="AX67"/>
      <c r="AY67"/>
      <c r="AZ67"/>
      <c r="BA67"/>
    </row>
    <row r="68" spans="1:53" ht="15" customHeight="1" x14ac:dyDescent="0.25">
      <c r="A68" s="52">
        <v>3</v>
      </c>
      <c r="B68" s="62">
        <v>35</v>
      </c>
      <c r="C68" s="62">
        <v>15</v>
      </c>
      <c r="D68" s="72">
        <f>SIN(B68*0.001/$D$55)</f>
        <v>1.7499106784510807E-2</v>
      </c>
      <c r="E68" s="62">
        <f>SIN(C68*0.001/$D$55)</f>
        <v>7.4999296876977536E-3</v>
      </c>
      <c r="F68" s="62">
        <f>($B$55*A68/D68)*10^(-6)</f>
        <v>0.1091541427526295</v>
      </c>
      <c r="G68" s="62">
        <f>((A68+0.5)*$B$55/E68)*10^(-6)</f>
        <v>0.29712945224744702</v>
      </c>
      <c r="I68" s="52">
        <v>3</v>
      </c>
      <c r="J68" s="62">
        <v>27</v>
      </c>
      <c r="K68" s="62">
        <v>15</v>
      </c>
      <c r="L68" s="62">
        <f>SIN(J68*0.001/$D$55)</f>
        <v>1.3499589941236678E-2</v>
      </c>
      <c r="M68" s="62">
        <f>SIN(K68*0.001/$D$55)</f>
        <v>7.4999296876977536E-3</v>
      </c>
      <c r="N68" s="62">
        <f>($B$55*I68/L68)*10^(-6)</f>
        <v>0.14149318670527103</v>
      </c>
      <c r="O68" s="62">
        <f>((I68+0.5)*$B$55/M68)*10^(-6)</f>
        <v>0.29712945224744702</v>
      </c>
      <c r="Q68" s="52">
        <v>3</v>
      </c>
      <c r="R68" s="62">
        <v>19</v>
      </c>
      <c r="S68" s="62">
        <v>15</v>
      </c>
      <c r="T68" s="62">
        <f>SIN(R68*0.001/$D$55)</f>
        <v>9.4998571048114828E-3</v>
      </c>
      <c r="U68" s="65">
        <f>SIN(S68*0.001/$D$55)</f>
        <v>7.4999296876977536E-3</v>
      </c>
      <c r="V68" s="62">
        <f>($B$55*Q68/T68)*10^(-6)</f>
        <v>0.20106618225158077</v>
      </c>
      <c r="W68" s="62">
        <f>((Q68+0.5)*$B$55/U68)*10^(-6)</f>
        <v>0.29712945224744702</v>
      </c>
      <c r="Y68" s="39"/>
      <c r="Z68" s="39"/>
      <c r="AA68" s="39"/>
      <c r="AB68" s="39"/>
      <c r="AC68" s="39"/>
      <c r="AD68" s="39"/>
      <c r="AE68" s="39"/>
      <c r="AF68" s="39"/>
      <c r="AG68" s="39"/>
      <c r="AH68" s="39"/>
      <c r="AK68" s="39"/>
      <c r="AL68" s="39"/>
      <c r="AM68" s="39"/>
      <c r="AN68" s="39"/>
      <c r="AO68" s="39"/>
      <c r="AP68"/>
      <c r="AQ68"/>
      <c r="AR68"/>
      <c r="AS68"/>
      <c r="AT68"/>
      <c r="AU68"/>
      <c r="AV68"/>
      <c r="AW68"/>
      <c r="AX68"/>
      <c r="AY68"/>
      <c r="AZ68"/>
      <c r="BA68"/>
    </row>
    <row r="69" spans="1:53" ht="15" customHeight="1" x14ac:dyDescent="0.25">
      <c r="A69" s="52">
        <v>4</v>
      </c>
      <c r="B69" s="62">
        <v>45</v>
      </c>
      <c r="C69" s="62">
        <v>18</v>
      </c>
      <c r="D69" s="72">
        <f>SIN(B69*0.001/$D$55)</f>
        <v>2.2498101610553618E-2</v>
      </c>
      <c r="E69" s="62">
        <f>SIN(C69*0.001/$D$55)</f>
        <v>8.999878500492076E-3</v>
      </c>
      <c r="F69" s="62">
        <f>($B$55*A69/D69)*10^(-6)</f>
        <v>0.11320066217521764</v>
      </c>
      <c r="G69" s="62">
        <f>((A69+0.5)*$B$55/E69)*10^(-6)</f>
        <v>0.31835429776561375</v>
      </c>
      <c r="I69" s="52">
        <v>4</v>
      </c>
      <c r="J69" s="62">
        <v>34</v>
      </c>
      <c r="K69" s="62">
        <v>18</v>
      </c>
      <c r="L69" s="62">
        <f>SIN(J69*0.001/$D$55)</f>
        <v>1.6999181178498728E-2</v>
      </c>
      <c r="M69" s="62">
        <f>SIN(K69*0.001/$D$55)</f>
        <v>8.999878500492076E-3</v>
      </c>
      <c r="N69" s="62">
        <f>($B$55*I69/L69)*10^(-6)</f>
        <v>0.14981898088252033</v>
      </c>
      <c r="O69" s="62">
        <f>((I69+0.5)*$B$55/M69)*10^(-6)</f>
        <v>0.31835429776561375</v>
      </c>
      <c r="Q69" s="52">
        <v>4</v>
      </c>
      <c r="R69" s="62">
        <v>25</v>
      </c>
      <c r="S69" s="62">
        <v>18</v>
      </c>
      <c r="T69" s="62">
        <f>SIN(R69*0.001/$D$55)</f>
        <v>1.2499674481709789E-2</v>
      </c>
      <c r="U69" s="65">
        <f>SIN(S69*0.001/$D$55)</f>
        <v>8.999878500492076E-3</v>
      </c>
      <c r="V69" s="62">
        <f>($B$55*Q69/T69)*10^(-6)</f>
        <v>0.20374930593005583</v>
      </c>
      <c r="W69" s="62">
        <f>((Q69+0.5)*$B$55/U69)*10^(-6)</f>
        <v>0.31835429776561375</v>
      </c>
      <c r="Y69" s="39"/>
      <c r="Z69" s="39"/>
      <c r="AA69" s="39"/>
      <c r="AB69" s="39"/>
      <c r="AC69" s="39"/>
      <c r="AD69" s="39"/>
      <c r="AE69" s="39"/>
      <c r="AF69" s="39"/>
      <c r="AG69" s="39"/>
      <c r="AH69" s="39"/>
      <c r="AK69" s="39"/>
      <c r="AL69" s="39"/>
      <c r="AM69" s="39"/>
      <c r="AN69" s="39"/>
      <c r="AO69" s="39"/>
      <c r="AP69"/>
      <c r="AQ69"/>
      <c r="AR69"/>
      <c r="AS69"/>
      <c r="AT69"/>
      <c r="AU69"/>
      <c r="AV69"/>
      <c r="AW69"/>
      <c r="AX69"/>
      <c r="AY69"/>
      <c r="AZ69"/>
      <c r="BA69"/>
    </row>
    <row r="70" spans="1:53" ht="15" customHeight="1" x14ac:dyDescent="0.35">
      <c r="A70" s="52" t="s">
        <v>2</v>
      </c>
      <c r="B70" s="71">
        <v>0.1</v>
      </c>
      <c r="C70" s="52" t="s">
        <v>5</v>
      </c>
      <c r="D70" s="73">
        <v>0.3</v>
      </c>
      <c r="E70" s="11" t="s">
        <v>4</v>
      </c>
      <c r="F70" s="77">
        <f>AVERAGE(F65:F69)</f>
        <v>0.10776055408675671</v>
      </c>
      <c r="G70" s="77">
        <f>AVERAGE(G65:G69)</f>
        <v>0.32172867449231451</v>
      </c>
      <c r="I70" s="52" t="s">
        <v>2</v>
      </c>
      <c r="J70" s="71">
        <v>0.15</v>
      </c>
      <c r="K70" s="52" t="s">
        <v>5</v>
      </c>
      <c r="L70" s="71">
        <v>0.3</v>
      </c>
      <c r="M70" s="11" t="s">
        <v>4</v>
      </c>
      <c r="N70" s="77">
        <f>AVERAGE(N65:N69)</f>
        <v>0.14799459776554744</v>
      </c>
      <c r="O70" s="77">
        <f>AVERAGE(O65:O69)</f>
        <v>0.31304638850019106</v>
      </c>
      <c r="Q70" s="52" t="s">
        <v>2</v>
      </c>
      <c r="R70" s="71">
        <v>0.2</v>
      </c>
      <c r="S70" s="52" t="s">
        <v>5</v>
      </c>
      <c r="T70" s="71">
        <v>0.3</v>
      </c>
      <c r="U70" s="24" t="s">
        <v>4</v>
      </c>
      <c r="V70" s="77">
        <f>AVERAGE(V65:V69)</f>
        <v>0.19565980428398633</v>
      </c>
      <c r="W70" s="77">
        <f>AVERAGE(W65:W69)</f>
        <v>0.29444157142904814</v>
      </c>
      <c r="Y70" s="39"/>
      <c r="Z70" s="39"/>
      <c r="AA70" s="39"/>
      <c r="AB70" s="39"/>
      <c r="AC70" s="39"/>
      <c r="AD70" s="39"/>
      <c r="AE70" s="39"/>
      <c r="AF70" s="39"/>
      <c r="AG70" s="39"/>
      <c r="AH70" s="39"/>
      <c r="AK70" s="39"/>
      <c r="AL70" s="39"/>
      <c r="AM70" s="39"/>
      <c r="AN70" s="39"/>
      <c r="AO70" s="39"/>
      <c r="AP70"/>
      <c r="AQ70"/>
      <c r="AR70"/>
      <c r="AS70"/>
      <c r="AT70"/>
      <c r="AU70"/>
      <c r="AV70"/>
      <c r="AW70"/>
      <c r="AX70"/>
      <c r="AY70"/>
      <c r="AZ70"/>
      <c r="BA70"/>
    </row>
    <row r="71" spans="1:53" ht="15" customHeight="1" x14ac:dyDescent="0.35">
      <c r="A71" s="40"/>
      <c r="B71" s="39"/>
      <c r="C71" s="39"/>
      <c r="D71" s="49"/>
      <c r="E71" s="11" t="s">
        <v>11</v>
      </c>
      <c r="F71" s="77">
        <f>_xlfn.STDEV.S(F66:F69)</f>
        <v>6.7460989310433525E-3</v>
      </c>
      <c r="G71" s="77">
        <f>_xlfn.STDEV.S(G66:G69)</f>
        <v>4.2016112936518239E-2</v>
      </c>
      <c r="I71" s="39"/>
      <c r="J71" s="39"/>
      <c r="K71" s="39"/>
      <c r="L71" s="49"/>
      <c r="M71" s="11" t="s">
        <v>11</v>
      </c>
      <c r="N71" s="77">
        <f>_xlfn.STDEV.S(N66:N69)</f>
        <v>8.4243101312576237E-3</v>
      </c>
      <c r="O71" s="77">
        <f>_xlfn.STDEV.S(O66:O69)</f>
        <v>1.0611290961566697E-2</v>
      </c>
      <c r="Q71" s="39"/>
      <c r="R71" s="39"/>
      <c r="S71" s="39"/>
      <c r="T71" s="39"/>
      <c r="U71" s="24" t="s">
        <v>11</v>
      </c>
      <c r="V71" s="77">
        <f>_xlfn.STDEV.S(V66:V69)</f>
        <v>9.7238566490423749E-3</v>
      </c>
      <c r="W71" s="77">
        <f>_xlfn.STDEV.S(W66:W69)</f>
        <v>1.8882102546745536E-2</v>
      </c>
      <c r="Y71" s="39"/>
      <c r="Z71" s="39"/>
      <c r="AA71" s="39"/>
      <c r="AB71" s="39"/>
      <c r="AC71" s="39"/>
      <c r="AD71" s="39"/>
      <c r="AE71" s="39"/>
      <c r="AF71" s="39"/>
      <c r="AG71" s="39"/>
      <c r="AH71" s="39"/>
      <c r="AK71" s="39"/>
      <c r="AL71" s="39"/>
      <c r="AM71" s="39"/>
      <c r="AN71" s="39"/>
      <c r="AO71" s="39"/>
      <c r="AP71"/>
      <c r="AQ71"/>
      <c r="AR71"/>
      <c r="AS71"/>
      <c r="AT71"/>
      <c r="AU71"/>
      <c r="AV71"/>
      <c r="AW71"/>
      <c r="AX71"/>
      <c r="AY71"/>
      <c r="AZ71"/>
      <c r="BA71"/>
    </row>
    <row r="72" spans="1:53" ht="15" customHeight="1" x14ac:dyDescent="0.25">
      <c r="A72" s="39"/>
      <c r="B72" s="39"/>
      <c r="C72" s="39"/>
      <c r="D72" s="39"/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  <c r="AA72" s="39"/>
      <c r="AB72" s="39"/>
      <c r="AC72" s="39"/>
      <c r="AD72" s="39"/>
      <c r="AE72" s="39"/>
      <c r="AF72" s="39"/>
      <c r="AG72" s="39"/>
      <c r="AH72" s="39"/>
      <c r="AK72" s="39"/>
      <c r="AL72" s="39"/>
      <c r="AM72" s="39"/>
      <c r="AN72" s="39"/>
      <c r="AO72" s="39"/>
      <c r="AP72"/>
      <c r="AQ72"/>
      <c r="AR72"/>
      <c r="AS72"/>
      <c r="AT72"/>
      <c r="AU72"/>
      <c r="AV72"/>
      <c r="AW72"/>
      <c r="AX72"/>
      <c r="AY72"/>
      <c r="AZ72"/>
      <c r="BA72"/>
    </row>
    <row r="73" spans="1:53" ht="15" customHeight="1" x14ac:dyDescent="0.25">
      <c r="A73" s="39"/>
      <c r="B73" s="39"/>
      <c r="C73" s="39"/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  <c r="AA73" s="39"/>
      <c r="AB73" s="39"/>
      <c r="AC73" s="39"/>
      <c r="AD73" s="39"/>
      <c r="AE73" s="39"/>
      <c r="AF73" s="39"/>
      <c r="AG73" s="39"/>
      <c r="AH73" s="39"/>
      <c r="AK73" s="39"/>
      <c r="AL73" s="39"/>
      <c r="AM73" s="39"/>
      <c r="AN73" s="39"/>
      <c r="AO73" s="39"/>
      <c r="AP73"/>
      <c r="AQ73"/>
      <c r="AR73"/>
      <c r="AS73"/>
      <c r="AT73"/>
      <c r="AU73"/>
      <c r="AV73"/>
      <c r="AW73"/>
      <c r="AX73"/>
      <c r="AY73"/>
      <c r="AZ73"/>
      <c r="BA73"/>
    </row>
    <row r="74" spans="1:53" ht="15" customHeight="1" x14ac:dyDescent="0.25">
      <c r="A74" s="39"/>
      <c r="B74" s="39"/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  <c r="AA74" s="39"/>
      <c r="AB74" s="39"/>
      <c r="AC74" s="39"/>
      <c r="AD74" s="39"/>
      <c r="AE74" s="39"/>
      <c r="AF74" s="39"/>
      <c r="AG74" s="39"/>
      <c r="AH74" s="39"/>
      <c r="AK74" s="39"/>
      <c r="AL74" s="39"/>
      <c r="AM74" s="39"/>
      <c r="AN74" s="39"/>
      <c r="AO74" s="39"/>
      <c r="AP74"/>
      <c r="AQ74"/>
      <c r="AR74"/>
      <c r="AS74"/>
      <c r="AT74"/>
      <c r="AU74"/>
      <c r="AV74"/>
      <c r="AW74"/>
      <c r="AX74"/>
      <c r="AY74"/>
      <c r="AZ74"/>
      <c r="BA74"/>
    </row>
    <row r="75" spans="1:53" ht="15" customHeight="1" x14ac:dyDescent="0.25">
      <c r="A75" s="39"/>
      <c r="B75" s="39"/>
      <c r="C75" s="39"/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  <c r="AB75" s="39"/>
      <c r="AC75" s="39"/>
      <c r="AD75" s="39"/>
      <c r="AE75" s="39"/>
      <c r="AF75" s="39"/>
      <c r="AG75" s="39"/>
      <c r="AH75" s="39"/>
      <c r="AK75" s="39"/>
      <c r="AL75" s="39"/>
      <c r="AM75" s="39"/>
      <c r="AN75" s="39"/>
      <c r="AO75" s="39"/>
      <c r="AP75"/>
      <c r="AQ75"/>
      <c r="AR75"/>
      <c r="AS75"/>
      <c r="AT75"/>
      <c r="AU75"/>
      <c r="AV75"/>
      <c r="AW75"/>
      <c r="AX75"/>
      <c r="AY75"/>
      <c r="AZ75"/>
      <c r="BA75"/>
    </row>
    <row r="76" spans="1:53" ht="15" customHeight="1" x14ac:dyDescent="0.25">
      <c r="A76" s="39"/>
      <c r="B76" s="39"/>
      <c r="C76" s="39"/>
      <c r="D76" s="39"/>
      <c r="E76" s="39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39"/>
      <c r="S76" s="39"/>
      <c r="T76" s="39"/>
      <c r="U76" s="39"/>
      <c r="V76" s="39"/>
      <c r="W76" s="39"/>
      <c r="X76" s="39"/>
      <c r="Y76" s="39"/>
      <c r="Z76" s="39"/>
      <c r="AA76" s="39"/>
      <c r="AB76" s="39"/>
      <c r="AC76" s="39"/>
      <c r="AD76" s="39"/>
      <c r="AE76" s="39"/>
      <c r="AF76" s="39"/>
      <c r="AG76" s="39"/>
      <c r="AH76" s="39"/>
      <c r="AI76" s="39"/>
      <c r="AJ76" s="39"/>
      <c r="AK76" s="39"/>
      <c r="AL76" s="39"/>
      <c r="AM76" s="39"/>
      <c r="AN76" s="39"/>
      <c r="AO76" s="39"/>
      <c r="AP76"/>
      <c r="AQ76"/>
      <c r="AR76"/>
      <c r="AS76"/>
      <c r="AT76"/>
      <c r="AU76"/>
      <c r="AV76"/>
      <c r="AW76"/>
      <c r="AX76"/>
      <c r="AY76"/>
      <c r="AZ76"/>
      <c r="BA76"/>
    </row>
    <row r="77" spans="1:53" ht="15" customHeight="1" x14ac:dyDescent="0.25">
      <c r="A77" s="39"/>
      <c r="B77" s="39"/>
      <c r="C77" s="39"/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S77" s="39"/>
      <c r="T77" s="39"/>
      <c r="U77" s="39"/>
      <c r="V77" s="39"/>
      <c r="W77" s="39"/>
      <c r="X77" s="39"/>
      <c r="Y77" s="39"/>
      <c r="Z77" s="39"/>
      <c r="AA77" s="39"/>
      <c r="AB77" s="39"/>
      <c r="AC77" s="39"/>
      <c r="AD77" s="39"/>
      <c r="AE77" s="39"/>
      <c r="AF77" s="39"/>
      <c r="AG77" s="39"/>
      <c r="AH77" s="39"/>
      <c r="AI77" s="39"/>
      <c r="AJ77" s="39"/>
      <c r="AK77" s="39"/>
      <c r="AL77" s="39"/>
      <c r="AM77" s="39"/>
      <c r="AN77" s="39"/>
      <c r="AO77" s="39"/>
      <c r="AP77"/>
      <c r="AQ77"/>
      <c r="AR77"/>
      <c r="AS77"/>
      <c r="AT77"/>
      <c r="AU77"/>
      <c r="AV77"/>
      <c r="AW77"/>
      <c r="AX77"/>
      <c r="AY77"/>
      <c r="AZ77"/>
      <c r="BA77"/>
    </row>
    <row r="78" spans="1:53" ht="15" customHeight="1" x14ac:dyDescent="0.25">
      <c r="A78" s="39"/>
      <c r="B78" s="39"/>
      <c r="C78" s="39"/>
      <c r="D78" s="39"/>
      <c r="E78" s="39"/>
      <c r="F78" s="39"/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39"/>
      <c r="S78" s="39"/>
      <c r="T78" s="39"/>
      <c r="U78" s="39"/>
      <c r="V78" s="39"/>
      <c r="W78" s="39"/>
      <c r="X78" s="39"/>
      <c r="Y78" s="39"/>
      <c r="Z78" s="39"/>
      <c r="AA78" s="39"/>
      <c r="AB78" s="39"/>
      <c r="AC78" s="39"/>
      <c r="AD78" s="39"/>
      <c r="AE78" s="39"/>
      <c r="AF78" s="39"/>
      <c r="AG78" s="39"/>
      <c r="AH78" s="39"/>
      <c r="AI78" s="39"/>
      <c r="AJ78" s="39"/>
      <c r="AK78" s="39"/>
      <c r="AL78" s="39"/>
      <c r="AM78" s="39"/>
      <c r="AN78" s="39"/>
      <c r="AO78" s="39"/>
      <c r="AP78"/>
      <c r="AQ78"/>
      <c r="AR78"/>
      <c r="AS78"/>
      <c r="AT78"/>
      <c r="AU78"/>
      <c r="AV78"/>
      <c r="AW78"/>
      <c r="AX78"/>
      <c r="AY78"/>
      <c r="AZ78"/>
      <c r="BA78"/>
    </row>
    <row r="79" spans="1:53" ht="15" customHeight="1" x14ac:dyDescent="0.25">
      <c r="A79" s="39"/>
      <c r="B79" s="39"/>
      <c r="C79" s="39"/>
      <c r="D79" s="39"/>
      <c r="E79" s="39"/>
      <c r="F79" s="39"/>
      <c r="G79" s="39"/>
      <c r="H79" s="39"/>
      <c r="I79" s="39"/>
      <c r="J79" s="39"/>
      <c r="K79" s="39"/>
      <c r="L79" s="39"/>
      <c r="M79" s="39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  <c r="AA79" s="39"/>
      <c r="AB79" s="39"/>
      <c r="AC79" s="39"/>
      <c r="AD79" s="39"/>
      <c r="AE79" s="39"/>
      <c r="AF79" s="39"/>
      <c r="AG79" s="39"/>
      <c r="AH79" s="39"/>
      <c r="AI79" s="39"/>
      <c r="AJ79" s="39"/>
      <c r="AK79" s="39"/>
      <c r="AL79" s="39"/>
      <c r="AM79" s="39"/>
      <c r="AN79" s="39"/>
      <c r="AO79" s="39"/>
      <c r="AP79"/>
      <c r="AQ79"/>
      <c r="AR79"/>
      <c r="AS79"/>
      <c r="AT79"/>
      <c r="AU79"/>
      <c r="AV79"/>
      <c r="AW79"/>
      <c r="AX79"/>
      <c r="AY79"/>
      <c r="AZ79"/>
      <c r="BA79"/>
    </row>
    <row r="80" spans="1:53" ht="15" customHeight="1" x14ac:dyDescent="0.25">
      <c r="A80" s="39"/>
      <c r="B80" s="39"/>
      <c r="C80" s="39"/>
      <c r="D80" s="39"/>
      <c r="E80" s="39"/>
      <c r="F80" s="39"/>
      <c r="G80" s="39"/>
      <c r="H80" s="39"/>
      <c r="I80" s="39"/>
      <c r="J80" s="39"/>
      <c r="K80" s="39"/>
      <c r="L80" s="39"/>
      <c r="M80" s="39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  <c r="AA80" s="39"/>
      <c r="AB80" s="39"/>
      <c r="AC80" s="39"/>
      <c r="AD80" s="39"/>
      <c r="AE80" s="39"/>
      <c r="AF80" s="39"/>
      <c r="AG80" s="39"/>
      <c r="AH80" s="39"/>
      <c r="AI80" s="39"/>
      <c r="AJ80" s="39"/>
      <c r="AK80" s="39"/>
      <c r="AL80" s="39"/>
      <c r="AM80" s="39"/>
      <c r="AN80" s="39"/>
      <c r="AO80" s="39"/>
      <c r="AP80"/>
      <c r="AQ80"/>
      <c r="AR80"/>
      <c r="AS80"/>
      <c r="AT80"/>
      <c r="AU80"/>
      <c r="AV80"/>
      <c r="AW80"/>
      <c r="AX80"/>
      <c r="AY80"/>
      <c r="AZ80"/>
      <c r="BA80"/>
    </row>
    <row r="81" spans="1:53" ht="15" customHeight="1" x14ac:dyDescent="0.25">
      <c r="A81" s="39"/>
      <c r="B81" s="39"/>
      <c r="C81" s="39"/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  <c r="AA81" s="39"/>
      <c r="AB81" s="39"/>
      <c r="AC81" s="39"/>
      <c r="AD81" s="39"/>
      <c r="AE81" s="39"/>
      <c r="AF81" s="39"/>
      <c r="AG81" s="39"/>
      <c r="AH81" s="39"/>
      <c r="AI81" s="39"/>
      <c r="AJ81" s="39"/>
      <c r="AK81" s="39"/>
      <c r="AL81" s="39"/>
      <c r="AM81" s="39"/>
      <c r="AN81" s="39"/>
      <c r="AO81" s="39"/>
      <c r="AP81"/>
      <c r="AQ81"/>
      <c r="AR81"/>
      <c r="AS81"/>
      <c r="AT81"/>
      <c r="AU81"/>
      <c r="AV81"/>
      <c r="AW81"/>
      <c r="AX81"/>
      <c r="AY81"/>
      <c r="AZ81"/>
      <c r="BA81"/>
    </row>
    <row r="82" spans="1:53" ht="15" customHeight="1" x14ac:dyDescent="0.25">
      <c r="A82" s="39"/>
      <c r="B82" s="39"/>
      <c r="C82" s="39"/>
      <c r="D82" s="39"/>
      <c r="E82" s="39"/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  <c r="AA82" s="39"/>
      <c r="AB82" s="39"/>
      <c r="AC82" s="39"/>
      <c r="AD82" s="39"/>
      <c r="AE82" s="39"/>
      <c r="AF82" s="39"/>
      <c r="AG82" s="39"/>
      <c r="AH82" s="39"/>
      <c r="AI82" s="39"/>
      <c r="AJ82" s="39"/>
      <c r="AK82" s="39"/>
      <c r="AL82" s="39"/>
      <c r="AM82" s="39"/>
      <c r="AN82" s="39"/>
      <c r="AO82" s="39"/>
      <c r="AP82"/>
      <c r="AQ82"/>
      <c r="AT82"/>
      <c r="AU82"/>
      <c r="AV82"/>
      <c r="AW82"/>
      <c r="AX82"/>
      <c r="AY82"/>
      <c r="AZ82"/>
      <c r="BA82"/>
    </row>
    <row r="83" spans="1:53" ht="15" customHeight="1" x14ac:dyDescent="0.25">
      <c r="AT83"/>
      <c r="AU83"/>
      <c r="AV83"/>
      <c r="AW83"/>
      <c r="AX83"/>
      <c r="AY83"/>
      <c r="AZ83"/>
      <c r="BA83"/>
    </row>
    <row r="84" spans="1:53" ht="15" customHeight="1" x14ac:dyDescent="0.25">
      <c r="AT84"/>
      <c r="AU84"/>
      <c r="AV84"/>
      <c r="AW84"/>
      <c r="AX84"/>
      <c r="AY84"/>
      <c r="AZ84"/>
      <c r="BA84"/>
    </row>
    <row r="85" spans="1:53" ht="15" customHeight="1" x14ac:dyDescent="0.25">
      <c r="AT85"/>
      <c r="AU85"/>
      <c r="AV85"/>
      <c r="AW85"/>
      <c r="AX85"/>
      <c r="AY85"/>
      <c r="AZ85"/>
      <c r="BA85"/>
    </row>
    <row r="86" spans="1:53" ht="15" customHeight="1" x14ac:dyDescent="0.25">
      <c r="AT86"/>
      <c r="AU86"/>
      <c r="AV86"/>
      <c r="AW86"/>
      <c r="AX86"/>
      <c r="AY86"/>
      <c r="AZ86"/>
      <c r="BA86"/>
    </row>
    <row r="87" spans="1:53" ht="15" customHeight="1" x14ac:dyDescent="0.25">
      <c r="AT87"/>
      <c r="AU87"/>
      <c r="AV87"/>
      <c r="AW87"/>
      <c r="AX87"/>
      <c r="AY87"/>
      <c r="AZ87"/>
      <c r="BA87"/>
    </row>
    <row r="88" spans="1:53" ht="15" customHeight="1" x14ac:dyDescent="0.25">
      <c r="AT88"/>
      <c r="AU88"/>
      <c r="AV88"/>
      <c r="AW88"/>
      <c r="AX88"/>
      <c r="AY88"/>
      <c r="AZ88"/>
      <c r="BA88"/>
    </row>
    <row r="89" spans="1:53" ht="15" customHeight="1" x14ac:dyDescent="0.25">
      <c r="AR89"/>
      <c r="AS89"/>
      <c r="AT89"/>
      <c r="AU89"/>
      <c r="AV89"/>
      <c r="AW89"/>
      <c r="AX89"/>
      <c r="AY89"/>
      <c r="AZ89"/>
      <c r="BA89"/>
    </row>
    <row r="90" spans="1:53" ht="15" customHeight="1" x14ac:dyDescent="0.25">
      <c r="A90" s="39"/>
      <c r="B90" s="39"/>
      <c r="C90" s="39"/>
      <c r="D90" s="39"/>
      <c r="E90" s="39"/>
      <c r="F90" s="39"/>
      <c r="G90" s="39"/>
      <c r="H90" s="39"/>
      <c r="I90" s="39"/>
      <c r="J90" s="39"/>
      <c r="K90" s="39"/>
      <c r="L90" s="39"/>
      <c r="M90" s="39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  <c r="AA90" s="39"/>
      <c r="AB90" s="39"/>
      <c r="AC90" s="39"/>
      <c r="AD90" s="39"/>
      <c r="AE90" s="39"/>
      <c r="AF90" s="39"/>
      <c r="AG90" s="39"/>
      <c r="AH90" s="39"/>
      <c r="AI90" s="39"/>
      <c r="AJ90" s="39"/>
      <c r="AK90" s="39"/>
      <c r="AL90" s="39"/>
      <c r="AM90" s="39"/>
      <c r="AN90" s="39"/>
      <c r="AO90" s="39"/>
      <c r="AP90"/>
      <c r="AQ90"/>
      <c r="AR90"/>
      <c r="AS90"/>
      <c r="AT90"/>
      <c r="AU90"/>
      <c r="AV90"/>
      <c r="AW90"/>
      <c r="AX90"/>
      <c r="AY90"/>
      <c r="AZ90"/>
      <c r="BA90"/>
    </row>
    <row r="91" spans="1:53" ht="15" customHeight="1" x14ac:dyDescent="0.25">
      <c r="A91" s="39"/>
      <c r="B91" s="39"/>
      <c r="C91" s="39"/>
      <c r="D91" s="39"/>
      <c r="E91" s="39"/>
      <c r="F91" s="39"/>
      <c r="G91" s="39"/>
      <c r="H91" s="39"/>
      <c r="I91" s="39"/>
      <c r="J91" s="39"/>
      <c r="K91" s="39"/>
      <c r="L91" s="39"/>
      <c r="M91" s="39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  <c r="AA91" s="39"/>
      <c r="AB91" s="39"/>
      <c r="AC91" s="39"/>
      <c r="AD91" s="39"/>
      <c r="AE91" s="39"/>
      <c r="AF91" s="39"/>
      <c r="AG91" s="39"/>
      <c r="AH91" s="39"/>
      <c r="AI91" s="39"/>
      <c r="AJ91" s="39"/>
      <c r="AK91" s="39"/>
      <c r="AL91" s="39"/>
      <c r="AM91" s="39"/>
      <c r="AN91" s="39"/>
      <c r="AO91" s="39"/>
      <c r="AP91"/>
      <c r="AQ91"/>
      <c r="AR91"/>
      <c r="AS91"/>
      <c r="AT91"/>
      <c r="AU91"/>
      <c r="AV91"/>
      <c r="AW91"/>
      <c r="AX91"/>
      <c r="AY91"/>
      <c r="AZ91"/>
      <c r="BA91"/>
    </row>
    <row r="92" spans="1:53" ht="15" customHeight="1" x14ac:dyDescent="0.25">
      <c r="A92" s="39"/>
      <c r="B92" s="39"/>
      <c r="C92" s="39"/>
      <c r="D92" s="39"/>
      <c r="E92" s="39"/>
      <c r="F92" s="39"/>
      <c r="G92" s="39"/>
      <c r="H92" s="39"/>
      <c r="I92" s="39"/>
      <c r="J92" s="39"/>
      <c r="K92" s="39"/>
      <c r="L92" s="39"/>
      <c r="M92" s="39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  <c r="AA92" s="39"/>
      <c r="AB92" s="39"/>
      <c r="AC92" s="39"/>
      <c r="AD92" s="39"/>
      <c r="AE92" s="39"/>
      <c r="AF92" s="39"/>
      <c r="AG92" s="39"/>
      <c r="AH92" s="39"/>
      <c r="AI92" s="39"/>
      <c r="AJ92" s="39"/>
      <c r="AK92" s="39"/>
      <c r="AL92" s="39"/>
      <c r="AM92" s="39"/>
      <c r="AN92" s="39"/>
      <c r="AO92" s="39"/>
      <c r="AP92"/>
      <c r="AQ92"/>
      <c r="AR92"/>
      <c r="AS92"/>
      <c r="AT92"/>
      <c r="AU92"/>
      <c r="AV92"/>
      <c r="AW92"/>
      <c r="AX92"/>
      <c r="AY92"/>
      <c r="AZ92"/>
      <c r="BA92"/>
    </row>
    <row r="93" spans="1:53" ht="15" customHeight="1" x14ac:dyDescent="0.25">
      <c r="A93" s="39"/>
      <c r="B93" s="39"/>
      <c r="C93" s="39"/>
      <c r="D93" s="39"/>
      <c r="E93" s="39"/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39"/>
      <c r="AA93" s="39"/>
      <c r="AB93" s="39"/>
      <c r="AC93" s="39"/>
      <c r="AD93" s="39"/>
      <c r="AE93" s="39"/>
      <c r="AF93" s="39"/>
      <c r="AG93" s="39"/>
      <c r="AH93" s="39"/>
      <c r="AI93" s="39"/>
      <c r="AJ93" s="39"/>
      <c r="AK93" s="39"/>
      <c r="AL93" s="39"/>
      <c r="AM93" s="39"/>
      <c r="AN93" s="39"/>
      <c r="AO93" s="39"/>
      <c r="AP93"/>
      <c r="AQ93"/>
      <c r="AR93"/>
      <c r="AS93"/>
      <c r="AT93"/>
      <c r="AU93"/>
      <c r="AV93"/>
      <c r="AW93"/>
      <c r="AX93"/>
      <c r="AY93"/>
      <c r="AZ93"/>
      <c r="BA93"/>
    </row>
    <row r="94" spans="1:53" ht="15" customHeight="1" x14ac:dyDescent="0.25">
      <c r="A94" s="39"/>
      <c r="B94" s="39"/>
      <c r="C94" s="39"/>
      <c r="D94" s="39"/>
      <c r="E94" s="39"/>
      <c r="F94" s="39"/>
      <c r="G94" s="39"/>
      <c r="H94" s="39"/>
      <c r="I94" s="39"/>
      <c r="J94" s="39"/>
      <c r="K94" s="39"/>
      <c r="L94" s="39"/>
      <c r="M94" s="39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  <c r="AA94" s="39"/>
      <c r="AB94" s="39"/>
      <c r="AC94" s="39"/>
      <c r="AD94" s="39"/>
      <c r="AE94" s="39"/>
      <c r="AF94" s="39"/>
      <c r="AG94" s="39"/>
      <c r="AH94" s="39"/>
      <c r="AI94" s="39"/>
      <c r="AJ94" s="39"/>
      <c r="AK94" s="39"/>
      <c r="AL94" s="39"/>
      <c r="AM94" s="39"/>
      <c r="AN94" s="39"/>
      <c r="AO94" s="39"/>
      <c r="AP94"/>
      <c r="AQ94"/>
      <c r="AR94"/>
      <c r="AS94"/>
      <c r="AT94"/>
      <c r="AU94"/>
      <c r="AV94"/>
      <c r="AW94"/>
      <c r="AX94"/>
      <c r="AY94"/>
      <c r="AZ94"/>
      <c r="BA94"/>
    </row>
    <row r="95" spans="1:53" ht="15" customHeight="1" x14ac:dyDescent="0.25">
      <c r="A95" s="39"/>
      <c r="B95" s="39"/>
      <c r="C95" s="39"/>
      <c r="D95" s="39"/>
      <c r="E95" s="39"/>
      <c r="F95" s="39"/>
      <c r="G95" s="39"/>
      <c r="H95" s="39"/>
      <c r="I95" s="39"/>
      <c r="J95" s="39"/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  <c r="AA95" s="39"/>
      <c r="AB95" s="39"/>
      <c r="AC95" s="39"/>
      <c r="AD95" s="39"/>
      <c r="AE95" s="39"/>
      <c r="AF95" s="39"/>
      <c r="AG95" s="39"/>
      <c r="AH95" s="39"/>
      <c r="AI95" s="39"/>
      <c r="AJ95" s="39"/>
      <c r="AK95" s="39"/>
      <c r="AL95" s="39"/>
      <c r="AM95" s="39"/>
      <c r="AN95" s="39"/>
      <c r="AO95" s="39"/>
      <c r="AP95"/>
      <c r="AQ95"/>
      <c r="AR95"/>
      <c r="AS95"/>
      <c r="AT95"/>
      <c r="AU95"/>
      <c r="AV95"/>
      <c r="AW95"/>
      <c r="AX95"/>
      <c r="AY95"/>
      <c r="AZ95"/>
      <c r="BA95"/>
    </row>
    <row r="96" spans="1:53" ht="15" customHeight="1" x14ac:dyDescent="0.25">
      <c r="A96" s="39"/>
      <c r="B96" s="39"/>
      <c r="C96" s="39"/>
      <c r="D96" s="39"/>
      <c r="E96" s="39"/>
      <c r="F96" s="39"/>
      <c r="G96" s="39"/>
      <c r="H96" s="39"/>
      <c r="I96" s="39"/>
      <c r="J96" s="39"/>
      <c r="K96" s="39"/>
      <c r="L96" s="39"/>
      <c r="M96" s="39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39"/>
      <c r="AA96" s="39"/>
      <c r="AB96" s="39"/>
      <c r="AC96" s="39"/>
      <c r="AD96" s="39"/>
      <c r="AE96" s="39"/>
      <c r="AF96" s="39"/>
      <c r="AG96" s="39"/>
      <c r="AH96" s="39"/>
      <c r="AI96" s="39"/>
      <c r="AJ96" s="39"/>
      <c r="AK96" s="39"/>
      <c r="AL96" s="39"/>
      <c r="AM96" s="39"/>
      <c r="AN96" s="39"/>
      <c r="AO96" s="39"/>
      <c r="AP96"/>
      <c r="AQ96"/>
      <c r="AR96"/>
      <c r="AS96"/>
      <c r="AT96"/>
      <c r="AU96"/>
      <c r="AV96"/>
      <c r="AW96"/>
      <c r="AX96"/>
      <c r="AY96"/>
      <c r="AZ96"/>
      <c r="BA96"/>
    </row>
    <row r="97" spans="1:53" ht="15" customHeight="1" x14ac:dyDescent="0.25">
      <c r="A97" s="39"/>
      <c r="B97" s="39"/>
      <c r="C97" s="39"/>
      <c r="D97" s="39"/>
      <c r="E97" s="39"/>
      <c r="F97" s="39"/>
      <c r="G97" s="39"/>
      <c r="H97" s="39"/>
      <c r="I97" s="39"/>
      <c r="J97" s="39"/>
      <c r="K97" s="39"/>
      <c r="L97" s="39"/>
      <c r="M97" s="39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39"/>
      <c r="AA97" s="39"/>
      <c r="AB97" s="39"/>
      <c r="AC97" s="39"/>
      <c r="AD97" s="39"/>
      <c r="AE97" s="39"/>
      <c r="AF97" s="39"/>
      <c r="AG97" s="39"/>
      <c r="AH97" s="39"/>
      <c r="AI97" s="39"/>
      <c r="AJ97" s="39"/>
      <c r="AK97" s="39"/>
      <c r="AL97" s="39"/>
      <c r="AM97" s="39"/>
      <c r="AN97" s="39"/>
      <c r="AO97" s="39"/>
      <c r="AP97"/>
      <c r="AQ97"/>
      <c r="AR97"/>
      <c r="AS97"/>
      <c r="AT97"/>
      <c r="AU97"/>
      <c r="AV97"/>
      <c r="AW97"/>
      <c r="AX97"/>
      <c r="AY97"/>
      <c r="AZ97"/>
      <c r="BA97"/>
    </row>
    <row r="98" spans="1:53" ht="15" customHeight="1" x14ac:dyDescent="0.25">
      <c r="A98" s="39"/>
      <c r="B98" s="39"/>
      <c r="C98" s="39"/>
      <c r="D98" s="39"/>
      <c r="E98" s="39"/>
      <c r="F98" s="39"/>
      <c r="G98" s="39"/>
      <c r="H98" s="39"/>
      <c r="I98" s="39"/>
      <c r="J98" s="39"/>
      <c r="K98" s="39"/>
      <c r="L98" s="39"/>
      <c r="M98" s="39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  <c r="AA98" s="39"/>
      <c r="AB98" s="39"/>
      <c r="AC98" s="39"/>
      <c r="AD98" s="39"/>
      <c r="AE98" s="39"/>
      <c r="AF98" s="39"/>
      <c r="AG98" s="39"/>
      <c r="AH98" s="39"/>
      <c r="AI98" s="39"/>
      <c r="AJ98" s="39"/>
      <c r="AK98" s="39"/>
      <c r="AL98" s="39"/>
      <c r="AM98" s="39"/>
      <c r="AN98" s="39"/>
      <c r="AO98" s="39"/>
      <c r="AP98"/>
      <c r="AQ98"/>
      <c r="AR98"/>
      <c r="AS98"/>
      <c r="AT98"/>
      <c r="AU98"/>
      <c r="AV98"/>
      <c r="AW98"/>
      <c r="AX98"/>
      <c r="AY98"/>
      <c r="AZ98"/>
      <c r="BA98"/>
    </row>
    <row r="99" spans="1:53" ht="15" customHeight="1" x14ac:dyDescent="0.25">
      <c r="A99" s="39"/>
      <c r="B99" s="39"/>
      <c r="C99" s="39"/>
      <c r="D99" s="39"/>
      <c r="E99" s="39"/>
      <c r="F99" s="39"/>
      <c r="G99" s="39"/>
      <c r="H99" s="39"/>
      <c r="I99" s="39"/>
      <c r="J99" s="39"/>
      <c r="K99" s="39"/>
      <c r="L99" s="39"/>
      <c r="M99" s="39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  <c r="AA99" s="39"/>
      <c r="AB99" s="39"/>
      <c r="AC99" s="39"/>
      <c r="AD99" s="39"/>
      <c r="AE99" s="39"/>
      <c r="AF99" s="39"/>
      <c r="AG99" s="39"/>
      <c r="AH99" s="39"/>
      <c r="AI99" s="39"/>
      <c r="AJ99" s="39"/>
      <c r="AK99" s="39"/>
      <c r="AL99" s="39"/>
      <c r="AM99" s="39"/>
      <c r="AN99" s="39"/>
      <c r="AO99" s="39"/>
      <c r="AP99"/>
      <c r="AQ99"/>
      <c r="AR99"/>
      <c r="AS99"/>
      <c r="AT99"/>
      <c r="AU99"/>
      <c r="AV99"/>
      <c r="AW99"/>
      <c r="AX99"/>
      <c r="AY99"/>
      <c r="AZ99"/>
      <c r="BA99"/>
    </row>
    <row r="100" spans="1:53" ht="15" customHeight="1" x14ac:dyDescent="0.25">
      <c r="A100" s="39"/>
      <c r="B100" s="39"/>
      <c r="C100" s="39"/>
      <c r="D100" s="39"/>
      <c r="E100" s="39"/>
      <c r="F100" s="39"/>
      <c r="G100" s="39"/>
      <c r="H100" s="39"/>
      <c r="I100" s="39"/>
      <c r="J100" s="39"/>
      <c r="K100" s="39"/>
      <c r="L100" s="39"/>
      <c r="M100" s="39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  <c r="AA100" s="39"/>
      <c r="AB100" s="39"/>
      <c r="AC100" s="39"/>
      <c r="AD100" s="39"/>
      <c r="AE100" s="39"/>
      <c r="AF100" s="39"/>
      <c r="AG100" s="39"/>
      <c r="AH100" s="39"/>
      <c r="AI100" s="39"/>
      <c r="AJ100" s="39"/>
      <c r="AK100" s="39"/>
      <c r="AL100" s="39"/>
      <c r="AM100" s="39"/>
      <c r="AN100" s="39"/>
      <c r="AO100" s="39"/>
      <c r="AP100"/>
      <c r="AQ100"/>
      <c r="AR100"/>
      <c r="AS100"/>
      <c r="AT100"/>
      <c r="AU100"/>
      <c r="AV100"/>
      <c r="AW100"/>
      <c r="AX100"/>
      <c r="AY100"/>
      <c r="AZ100"/>
      <c r="BA100"/>
    </row>
    <row r="101" spans="1:53" ht="15" customHeight="1" x14ac:dyDescent="0.25">
      <c r="A101" s="39"/>
      <c r="B101" s="39"/>
      <c r="C101" s="39"/>
      <c r="D101" s="39"/>
      <c r="E101" s="39"/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  <c r="AA101" s="39"/>
      <c r="AB101" s="39"/>
      <c r="AC101" s="39"/>
      <c r="AD101" s="39"/>
      <c r="AE101" s="39"/>
      <c r="AF101" s="39"/>
      <c r="AG101" s="39"/>
      <c r="AH101" s="39"/>
      <c r="AI101" s="39"/>
      <c r="AJ101" s="39"/>
      <c r="AK101" s="39"/>
      <c r="AL101" s="39"/>
      <c r="AM101" s="39"/>
      <c r="AN101" s="39"/>
      <c r="AO101" s="39"/>
      <c r="AP101"/>
      <c r="AQ101"/>
      <c r="AR101"/>
      <c r="AS101"/>
      <c r="AT101"/>
      <c r="AU101"/>
      <c r="AV101"/>
      <c r="AW101"/>
      <c r="AX101"/>
      <c r="AY101"/>
      <c r="AZ101"/>
      <c r="BA101"/>
    </row>
    <row r="102" spans="1:53" ht="15" customHeight="1" x14ac:dyDescent="0.25">
      <c r="A102" s="39"/>
      <c r="B102" s="39"/>
      <c r="C102" s="39"/>
      <c r="D102" s="39"/>
      <c r="E102" s="39"/>
      <c r="F102" s="39"/>
      <c r="G102" s="39"/>
      <c r="H102" s="39"/>
      <c r="I102" s="39"/>
      <c r="J102" s="39"/>
      <c r="K102" s="39"/>
      <c r="L102" s="39"/>
      <c r="M102" s="39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  <c r="AA102" s="39"/>
      <c r="AB102" s="39"/>
      <c r="AC102" s="39"/>
      <c r="AD102" s="39"/>
      <c r="AE102" s="39"/>
      <c r="AF102" s="39"/>
      <c r="AG102" s="39"/>
      <c r="AH102" s="39"/>
      <c r="AI102" s="39"/>
      <c r="AJ102" s="39"/>
      <c r="AK102" s="39"/>
      <c r="AL102" s="39"/>
      <c r="AM102" s="39"/>
      <c r="AN102" s="39"/>
      <c r="AO102" s="39"/>
      <c r="AP102"/>
      <c r="AQ102"/>
      <c r="AR102"/>
      <c r="AS102"/>
      <c r="AT102"/>
      <c r="AU102"/>
      <c r="AV102"/>
      <c r="AW102"/>
      <c r="AX102"/>
      <c r="AY102"/>
      <c r="AZ102"/>
      <c r="BA102"/>
    </row>
    <row r="103" spans="1:53" ht="15" customHeight="1" x14ac:dyDescent="0.25">
      <c r="A103" s="39"/>
      <c r="B103" s="39"/>
      <c r="C103" s="39"/>
      <c r="D103" s="39"/>
      <c r="E103" s="39"/>
      <c r="F103" s="39"/>
      <c r="G103" s="39"/>
      <c r="H103" s="39"/>
      <c r="I103" s="39"/>
      <c r="J103" s="39"/>
      <c r="K103" s="39"/>
      <c r="L103" s="39"/>
      <c r="M103" s="39"/>
      <c r="N103" s="39"/>
      <c r="O103" s="39"/>
      <c r="P103" s="39"/>
      <c r="Q103" s="39"/>
      <c r="R103" s="39"/>
      <c r="S103" s="39"/>
      <c r="T103" s="39"/>
      <c r="U103" s="39"/>
      <c r="V103" s="39"/>
      <c r="W103" s="39"/>
      <c r="X103" s="39"/>
      <c r="Y103" s="39"/>
      <c r="Z103" s="39"/>
      <c r="AA103" s="39"/>
      <c r="AB103" s="39"/>
      <c r="AC103" s="39"/>
      <c r="AD103" s="39"/>
      <c r="AE103" s="39"/>
      <c r="AF103" s="39"/>
      <c r="AG103" s="39"/>
      <c r="AH103" s="39"/>
      <c r="AI103" s="39"/>
      <c r="AJ103" s="39"/>
      <c r="AK103" s="39"/>
      <c r="AL103" s="39"/>
      <c r="AM103" s="39"/>
      <c r="AN103" s="39"/>
      <c r="AO103" s="39"/>
      <c r="AP103"/>
      <c r="AQ103"/>
      <c r="AR103"/>
      <c r="AS103"/>
      <c r="AT103"/>
      <c r="AU103"/>
      <c r="AV103"/>
      <c r="AW103"/>
      <c r="AX103"/>
      <c r="AY103"/>
      <c r="AZ103"/>
      <c r="BA103"/>
    </row>
    <row r="104" spans="1:53" ht="15" customHeight="1" x14ac:dyDescent="0.25">
      <c r="A104" s="39"/>
      <c r="B104" s="39"/>
      <c r="C104" s="39"/>
      <c r="D104" s="39"/>
      <c r="E104" s="39"/>
      <c r="F104" s="39"/>
      <c r="G104" s="39"/>
      <c r="H104" s="39"/>
      <c r="I104" s="39"/>
      <c r="J104" s="39"/>
      <c r="K104" s="39"/>
      <c r="L104" s="39"/>
      <c r="M104" s="39"/>
      <c r="N104" s="39"/>
      <c r="O104" s="39"/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Z104" s="39"/>
      <c r="AA104" s="39"/>
      <c r="AB104" s="39"/>
      <c r="AC104" s="39"/>
      <c r="AD104" s="39"/>
      <c r="AE104" s="39"/>
      <c r="AF104" s="39"/>
      <c r="AG104" s="39"/>
      <c r="AH104" s="39"/>
      <c r="AI104" s="39"/>
      <c r="AJ104" s="39"/>
      <c r="AK104" s="39"/>
      <c r="AL104" s="39"/>
      <c r="AM104" s="39"/>
      <c r="AN104" s="39"/>
      <c r="AO104" s="39"/>
      <c r="AP104"/>
      <c r="AQ104"/>
      <c r="AR104"/>
      <c r="AS104"/>
      <c r="AT104"/>
      <c r="AU104"/>
      <c r="AV104"/>
      <c r="AW104"/>
      <c r="AX104"/>
      <c r="AY104"/>
      <c r="AZ104"/>
      <c r="BA104"/>
    </row>
    <row r="105" spans="1:53" ht="15" customHeight="1" x14ac:dyDescent="0.25">
      <c r="A105" s="39"/>
      <c r="B105" s="39"/>
      <c r="C105" s="39"/>
      <c r="D105" s="39"/>
      <c r="E105" s="39"/>
      <c r="F105" s="39"/>
      <c r="G105" s="39"/>
      <c r="H105" s="39"/>
      <c r="I105" s="39"/>
      <c r="J105" s="39"/>
      <c r="K105" s="39"/>
      <c r="L105" s="39"/>
      <c r="M105" s="39"/>
      <c r="N105" s="39"/>
      <c r="O105" s="39"/>
      <c r="P105" s="39"/>
      <c r="Q105" s="39"/>
      <c r="R105" s="39"/>
      <c r="S105" s="39"/>
      <c r="T105" s="39"/>
      <c r="U105" s="39"/>
      <c r="V105" s="39"/>
      <c r="W105" s="39"/>
      <c r="X105" s="39"/>
      <c r="Y105" s="39"/>
      <c r="Z105" s="39"/>
      <c r="AA105" s="39"/>
      <c r="AB105" s="39"/>
      <c r="AC105" s="39"/>
      <c r="AD105" s="39"/>
      <c r="AE105" s="39"/>
      <c r="AF105" s="39"/>
      <c r="AG105" s="39"/>
      <c r="AH105" s="39"/>
      <c r="AI105" s="39"/>
      <c r="AJ105" s="39"/>
      <c r="AK105" s="39"/>
      <c r="AL105" s="39"/>
      <c r="AM105" s="39"/>
      <c r="AN105" s="39"/>
      <c r="AO105" s="39"/>
      <c r="AP105"/>
      <c r="AQ105"/>
      <c r="AR105"/>
      <c r="AS105"/>
      <c r="AT105"/>
      <c r="AU105"/>
      <c r="AV105"/>
      <c r="AW105"/>
      <c r="AX105"/>
      <c r="AY105"/>
      <c r="AZ105"/>
      <c r="BA105"/>
    </row>
    <row r="106" spans="1:53" ht="15" customHeight="1" x14ac:dyDescent="0.25">
      <c r="A106" s="39"/>
      <c r="B106" s="39"/>
      <c r="C106" s="39"/>
      <c r="D106" s="39"/>
      <c r="E106" s="39"/>
      <c r="F106" s="39"/>
      <c r="G106" s="39"/>
      <c r="H106" s="39"/>
      <c r="I106" s="39"/>
      <c r="J106" s="39"/>
      <c r="K106" s="39"/>
      <c r="L106" s="39"/>
      <c r="M106" s="39"/>
      <c r="N106" s="39"/>
      <c r="O106" s="39"/>
      <c r="P106" s="39"/>
      <c r="Q106" s="39"/>
      <c r="R106" s="39"/>
      <c r="S106" s="39"/>
      <c r="T106" s="39"/>
      <c r="U106" s="39"/>
      <c r="V106" s="39"/>
      <c r="W106" s="39"/>
      <c r="X106" s="39"/>
      <c r="Y106" s="39"/>
      <c r="Z106" s="39"/>
      <c r="AA106" s="39"/>
      <c r="AB106" s="39"/>
      <c r="AC106" s="39"/>
      <c r="AD106" s="39"/>
      <c r="AE106" s="39"/>
      <c r="AF106" s="39"/>
      <c r="AG106" s="39"/>
      <c r="AH106" s="39"/>
      <c r="AI106" s="39"/>
      <c r="AJ106" s="39"/>
      <c r="AK106" s="39"/>
      <c r="AL106" s="39"/>
      <c r="AM106" s="39"/>
      <c r="AN106" s="39"/>
      <c r="AO106" s="39"/>
      <c r="AP106"/>
      <c r="AQ106"/>
      <c r="AR106"/>
      <c r="AS106"/>
      <c r="AT106"/>
      <c r="AU106"/>
      <c r="AV106"/>
      <c r="AW106"/>
      <c r="AX106"/>
      <c r="AY106"/>
      <c r="AZ106"/>
      <c r="BA106"/>
    </row>
    <row r="107" spans="1:53" ht="15" customHeight="1" x14ac:dyDescent="0.25">
      <c r="A107" s="39"/>
      <c r="B107" s="39"/>
      <c r="C107" s="39"/>
      <c r="D107" s="39"/>
      <c r="E107" s="39"/>
      <c r="F107" s="39"/>
      <c r="G107" s="39"/>
      <c r="H107" s="39"/>
      <c r="I107" s="39"/>
      <c r="J107" s="39"/>
      <c r="K107" s="39"/>
      <c r="L107" s="39"/>
      <c r="M107" s="39"/>
      <c r="N107" s="39"/>
      <c r="O107" s="39"/>
      <c r="P107" s="39"/>
      <c r="Q107" s="39"/>
      <c r="R107" s="39"/>
      <c r="S107" s="39"/>
      <c r="T107" s="39"/>
      <c r="U107" s="39"/>
      <c r="V107" s="39"/>
      <c r="W107" s="39"/>
      <c r="X107" s="39"/>
      <c r="Y107" s="39"/>
      <c r="Z107" s="39"/>
      <c r="AA107" s="39"/>
      <c r="AB107" s="39"/>
      <c r="AC107" s="39"/>
      <c r="AD107" s="39"/>
      <c r="AE107" s="39"/>
      <c r="AF107" s="39"/>
      <c r="AG107" s="39"/>
      <c r="AH107" s="39"/>
      <c r="AI107" s="39"/>
      <c r="AJ107" s="39"/>
      <c r="AK107" s="39"/>
      <c r="AL107" s="39"/>
      <c r="AM107" s="39"/>
      <c r="AN107" s="39"/>
      <c r="AO107" s="39"/>
      <c r="AP107"/>
      <c r="AQ107"/>
      <c r="AR107"/>
      <c r="AS107"/>
      <c r="AT107"/>
      <c r="AU107"/>
      <c r="AV107"/>
      <c r="AW107"/>
      <c r="AX107"/>
      <c r="AY107"/>
      <c r="AZ107"/>
      <c r="BA107"/>
    </row>
    <row r="108" spans="1:53" ht="15" customHeight="1" x14ac:dyDescent="0.25">
      <c r="A108" s="39"/>
      <c r="B108" s="39"/>
      <c r="C108" s="39"/>
      <c r="D108" s="39"/>
      <c r="E108" s="39"/>
      <c r="F108" s="39"/>
      <c r="G108" s="39"/>
      <c r="H108" s="39"/>
      <c r="I108" s="39"/>
      <c r="J108" s="39"/>
      <c r="K108" s="39"/>
      <c r="L108" s="39"/>
      <c r="M108" s="39"/>
      <c r="N108" s="39"/>
      <c r="O108" s="39"/>
      <c r="P108" s="39"/>
      <c r="Q108" s="39"/>
      <c r="R108" s="39"/>
      <c r="S108" s="39"/>
      <c r="T108" s="39"/>
      <c r="U108" s="39"/>
      <c r="V108" s="39"/>
      <c r="W108" s="39"/>
      <c r="X108" s="39"/>
      <c r="Y108" s="39"/>
      <c r="Z108" s="39"/>
      <c r="AA108" s="39"/>
      <c r="AB108" s="39"/>
      <c r="AC108" s="39"/>
      <c r="AD108" s="39"/>
      <c r="AE108" s="39"/>
      <c r="AF108" s="39"/>
      <c r="AG108" s="39"/>
      <c r="AH108" s="39"/>
      <c r="AI108" s="39"/>
      <c r="AJ108" s="39"/>
      <c r="AK108" s="39"/>
      <c r="AL108" s="39"/>
      <c r="AM108" s="39"/>
      <c r="AN108" s="39"/>
      <c r="AO108" s="39"/>
      <c r="AP108"/>
      <c r="AQ108"/>
      <c r="AR108"/>
      <c r="AS108"/>
      <c r="AT108"/>
      <c r="AU108"/>
      <c r="AV108"/>
      <c r="AW108"/>
      <c r="AX108"/>
      <c r="AY108"/>
      <c r="AZ108"/>
      <c r="BA108"/>
    </row>
    <row r="109" spans="1:53" ht="15" customHeight="1" x14ac:dyDescent="0.25">
      <c r="A109" s="39"/>
      <c r="B109" s="39"/>
      <c r="C109" s="39"/>
      <c r="D109" s="39"/>
      <c r="E109" s="39"/>
      <c r="F109" s="39"/>
      <c r="G109" s="39"/>
      <c r="H109" s="39"/>
      <c r="I109" s="39"/>
      <c r="J109" s="39"/>
      <c r="K109" s="39"/>
      <c r="L109" s="39"/>
      <c r="M109" s="39"/>
      <c r="N109" s="39"/>
      <c r="O109" s="39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39"/>
      <c r="AA109" s="39"/>
      <c r="AB109" s="39"/>
      <c r="AC109" s="39"/>
      <c r="AD109" s="39"/>
      <c r="AE109" s="39"/>
      <c r="AF109" s="39"/>
      <c r="AG109" s="39"/>
      <c r="AH109" s="39"/>
      <c r="AI109" s="39"/>
      <c r="AJ109" s="39"/>
      <c r="AK109" s="39"/>
      <c r="AL109" s="39"/>
      <c r="AM109" s="39"/>
      <c r="AN109" s="39"/>
      <c r="AO109" s="39"/>
      <c r="AP109"/>
      <c r="AQ109"/>
      <c r="AR109"/>
      <c r="AS109"/>
      <c r="AT109"/>
      <c r="AU109"/>
      <c r="AV109"/>
      <c r="AW109"/>
      <c r="AX109"/>
      <c r="AY109"/>
      <c r="AZ109"/>
      <c r="BA109"/>
    </row>
    <row r="110" spans="1:53" ht="15" customHeight="1" x14ac:dyDescent="0.25">
      <c r="A110" s="39"/>
      <c r="B110" s="39"/>
      <c r="C110" s="39"/>
      <c r="D110" s="39"/>
      <c r="E110" s="39"/>
      <c r="F110" s="39"/>
      <c r="G110" s="39"/>
      <c r="H110" s="39"/>
      <c r="I110" s="39"/>
      <c r="J110" s="39"/>
      <c r="K110" s="39"/>
      <c r="L110" s="39"/>
      <c r="M110" s="39"/>
      <c r="N110" s="39"/>
      <c r="O110" s="39"/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39"/>
      <c r="AA110" s="39"/>
      <c r="AB110" s="39"/>
      <c r="AC110" s="39"/>
      <c r="AD110" s="39"/>
      <c r="AE110" s="39"/>
      <c r="AF110" s="39"/>
      <c r="AG110" s="39"/>
      <c r="AH110" s="39"/>
      <c r="AI110" s="39"/>
      <c r="AJ110" s="39"/>
      <c r="AK110" s="39"/>
      <c r="AL110" s="39"/>
      <c r="AM110" s="39"/>
      <c r="AN110" s="39"/>
      <c r="AO110" s="39"/>
      <c r="AP110"/>
      <c r="AQ110"/>
      <c r="AR110"/>
      <c r="AS110"/>
      <c r="AT110"/>
      <c r="AU110"/>
      <c r="AV110"/>
      <c r="AW110"/>
      <c r="AX110"/>
      <c r="AY110"/>
      <c r="AZ110"/>
      <c r="BA110"/>
    </row>
    <row r="111" spans="1:53" ht="15" customHeight="1" x14ac:dyDescent="0.25">
      <c r="A111" s="39"/>
      <c r="B111" s="39"/>
      <c r="C111" s="39"/>
      <c r="D111" s="39"/>
      <c r="E111" s="39"/>
      <c r="F111" s="39"/>
      <c r="G111" s="39"/>
      <c r="H111" s="39"/>
      <c r="I111" s="39"/>
      <c r="J111" s="39"/>
      <c r="K111" s="39"/>
      <c r="L111" s="39"/>
      <c r="M111" s="39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  <c r="AA111" s="39"/>
      <c r="AB111" s="39"/>
      <c r="AC111" s="39"/>
      <c r="AD111" s="39"/>
      <c r="AE111" s="39"/>
      <c r="AF111" s="39"/>
      <c r="AG111" s="39"/>
      <c r="AH111" s="39"/>
      <c r="AI111" s="39"/>
      <c r="AJ111" s="39"/>
      <c r="AK111" s="39"/>
      <c r="AL111" s="39"/>
      <c r="AM111" s="39"/>
      <c r="AN111" s="39"/>
      <c r="AO111" s="39"/>
      <c r="AP111"/>
      <c r="AQ111"/>
      <c r="AR111"/>
      <c r="AS111"/>
      <c r="AT111"/>
      <c r="AU111"/>
      <c r="AV111"/>
      <c r="AW111"/>
      <c r="AX111"/>
      <c r="AY111"/>
      <c r="AZ111"/>
      <c r="BA111"/>
    </row>
    <row r="112" spans="1:53" ht="15" customHeight="1" x14ac:dyDescent="0.25">
      <c r="A112" s="39"/>
      <c r="B112" s="39"/>
      <c r="C112" s="39"/>
      <c r="D112" s="39"/>
      <c r="E112" s="39"/>
      <c r="F112" s="39"/>
      <c r="G112" s="39"/>
      <c r="H112" s="39"/>
      <c r="I112" s="39"/>
      <c r="J112" s="39"/>
      <c r="K112" s="39"/>
      <c r="L112" s="39"/>
      <c r="M112" s="39"/>
      <c r="N112" s="39"/>
      <c r="O112" s="39"/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Z112" s="39"/>
      <c r="AA112" s="39"/>
      <c r="AB112" s="39"/>
      <c r="AC112" s="39"/>
      <c r="AD112" s="39"/>
      <c r="AE112" s="39"/>
      <c r="AF112" s="39"/>
      <c r="AG112" s="39"/>
      <c r="AH112" s="39"/>
      <c r="AI112" s="39"/>
      <c r="AJ112" s="39"/>
      <c r="AK112" s="39"/>
      <c r="AL112" s="39"/>
      <c r="AM112" s="39"/>
      <c r="AN112" s="39"/>
      <c r="AO112" s="39"/>
      <c r="AP112"/>
      <c r="AQ112"/>
      <c r="AR112"/>
      <c r="AS112"/>
      <c r="AT112"/>
      <c r="AU112"/>
      <c r="AV112"/>
      <c r="AW112"/>
      <c r="AX112"/>
      <c r="AY112"/>
      <c r="AZ112"/>
      <c r="BA112"/>
    </row>
    <row r="113" spans="1:53" ht="15" customHeight="1" x14ac:dyDescent="0.25">
      <c r="A113" s="39"/>
      <c r="B113" s="39"/>
      <c r="C113" s="39"/>
      <c r="D113" s="39"/>
      <c r="E113" s="39"/>
      <c r="F113" s="39"/>
      <c r="G113" s="39"/>
      <c r="H113" s="39"/>
      <c r="I113" s="39"/>
      <c r="J113" s="39"/>
      <c r="K113" s="39"/>
      <c r="L113" s="39"/>
      <c r="M113" s="39"/>
      <c r="N113" s="39"/>
      <c r="O113" s="39"/>
      <c r="P113" s="39"/>
      <c r="Q113" s="39"/>
      <c r="R113" s="39"/>
      <c r="S113" s="39"/>
      <c r="T113" s="39"/>
      <c r="U113" s="39"/>
      <c r="V113" s="39"/>
      <c r="W113" s="39"/>
      <c r="X113" s="39"/>
      <c r="Y113" s="39"/>
      <c r="Z113" s="39"/>
      <c r="AA113" s="39"/>
      <c r="AB113" s="39"/>
      <c r="AC113" s="39"/>
      <c r="AD113" s="39"/>
      <c r="AE113" s="39"/>
      <c r="AF113" s="39"/>
      <c r="AG113" s="39"/>
      <c r="AH113" s="39"/>
      <c r="AI113" s="39"/>
      <c r="AJ113" s="39"/>
      <c r="AK113" s="39"/>
      <c r="AL113" s="39"/>
      <c r="AM113" s="39"/>
      <c r="AN113" s="39"/>
      <c r="AO113" s="39"/>
      <c r="AP113"/>
      <c r="AQ113"/>
      <c r="AR113"/>
      <c r="AS113"/>
      <c r="AT113"/>
      <c r="AU113"/>
      <c r="AV113"/>
      <c r="AW113"/>
      <c r="AX113"/>
      <c r="AY113"/>
      <c r="AZ113"/>
      <c r="BA113"/>
    </row>
    <row r="114" spans="1:53" ht="15" customHeight="1" x14ac:dyDescent="0.25">
      <c r="A114" s="39"/>
      <c r="B114" s="39"/>
      <c r="C114" s="39"/>
      <c r="D114" s="39"/>
      <c r="E114" s="39"/>
      <c r="F114" s="39"/>
      <c r="G114" s="39"/>
      <c r="H114" s="39"/>
      <c r="I114" s="39"/>
      <c r="J114" s="39"/>
      <c r="K114" s="39"/>
      <c r="L114" s="39"/>
      <c r="M114" s="39"/>
      <c r="N114" s="39"/>
      <c r="O114" s="39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  <c r="AA114" s="39"/>
      <c r="AB114" s="39"/>
      <c r="AC114" s="39"/>
      <c r="AD114" s="39"/>
      <c r="AE114" s="39"/>
      <c r="AF114" s="39"/>
      <c r="AG114" s="39"/>
      <c r="AH114" s="39"/>
      <c r="AI114" s="39"/>
      <c r="AJ114" s="39"/>
      <c r="AK114" s="39"/>
      <c r="AL114" s="39"/>
      <c r="AM114" s="39"/>
      <c r="AN114" s="39"/>
      <c r="AO114" s="39"/>
      <c r="AP114"/>
      <c r="AQ114"/>
      <c r="AR114"/>
      <c r="AS114"/>
      <c r="AT114"/>
      <c r="AU114"/>
      <c r="AV114"/>
      <c r="AW114"/>
      <c r="AX114"/>
      <c r="AY114"/>
      <c r="AZ114"/>
      <c r="BA114"/>
    </row>
    <row r="115" spans="1:53" ht="15" customHeight="1" x14ac:dyDescent="0.25">
      <c r="A115" s="39"/>
      <c r="B115" s="39"/>
      <c r="C115" s="39"/>
      <c r="D115" s="39"/>
      <c r="E115" s="39"/>
      <c r="F115" s="39"/>
      <c r="G115" s="39"/>
      <c r="H115" s="39"/>
      <c r="I115" s="39"/>
      <c r="J115" s="39"/>
      <c r="K115" s="39"/>
      <c r="L115" s="39"/>
      <c r="M115" s="39"/>
      <c r="N115" s="39"/>
      <c r="O115" s="39"/>
      <c r="P115" s="39"/>
      <c r="Q115" s="39"/>
      <c r="R115" s="39"/>
      <c r="S115" s="39"/>
      <c r="T115" s="39"/>
      <c r="U115" s="39"/>
      <c r="V115" s="39"/>
      <c r="W115" s="39"/>
      <c r="X115" s="39"/>
      <c r="Y115" s="39"/>
      <c r="Z115" s="39"/>
      <c r="AA115" s="39"/>
      <c r="AB115" s="39"/>
      <c r="AC115" s="39"/>
      <c r="AD115" s="39"/>
      <c r="AE115" s="39"/>
      <c r="AF115" s="39"/>
      <c r="AG115" s="39"/>
      <c r="AH115" s="39"/>
      <c r="AI115" s="39"/>
      <c r="AJ115" s="39"/>
      <c r="AK115" s="39"/>
      <c r="AL115" s="39"/>
      <c r="AM115" s="39"/>
      <c r="AN115" s="39"/>
      <c r="AO115" s="39"/>
      <c r="AP115"/>
      <c r="AQ115"/>
      <c r="AR115"/>
      <c r="AS115"/>
      <c r="AT115"/>
      <c r="AU115"/>
      <c r="AV115"/>
      <c r="AW115"/>
      <c r="AX115"/>
      <c r="AY115"/>
      <c r="AZ115"/>
      <c r="BA115"/>
    </row>
    <row r="116" spans="1:53" ht="15" customHeight="1" x14ac:dyDescent="0.25">
      <c r="A116" s="39"/>
      <c r="B116" s="39"/>
      <c r="C116" s="39"/>
      <c r="D116" s="39"/>
      <c r="E116" s="39"/>
      <c r="F116" s="39"/>
      <c r="G116" s="39"/>
      <c r="H116" s="39"/>
      <c r="I116" s="39"/>
      <c r="J116" s="39"/>
      <c r="K116" s="39"/>
      <c r="L116" s="39"/>
      <c r="M116" s="39"/>
      <c r="N116" s="39"/>
      <c r="O116" s="39"/>
      <c r="P116" s="39"/>
      <c r="Q116" s="39"/>
      <c r="R116" s="39"/>
      <c r="S116" s="39"/>
      <c r="T116" s="39"/>
      <c r="U116" s="39"/>
      <c r="V116" s="39"/>
      <c r="W116" s="39"/>
      <c r="X116" s="39"/>
      <c r="Y116" s="39"/>
      <c r="Z116" s="39"/>
      <c r="AA116" s="39"/>
      <c r="AB116" s="39"/>
      <c r="AC116" s="39"/>
      <c r="AD116" s="39"/>
      <c r="AE116" s="39"/>
      <c r="AF116" s="39"/>
      <c r="AG116" s="39"/>
      <c r="AH116" s="39"/>
      <c r="AI116" s="39"/>
      <c r="AJ116" s="39"/>
      <c r="AK116" s="39"/>
      <c r="AL116" s="39"/>
      <c r="AM116" s="39"/>
      <c r="AN116" s="39"/>
      <c r="AO116" s="39"/>
      <c r="AP116"/>
      <c r="AQ116"/>
      <c r="AR116"/>
      <c r="AS116"/>
      <c r="AT116"/>
      <c r="AU116"/>
      <c r="AV116"/>
      <c r="AW116"/>
      <c r="AX116"/>
      <c r="AY116"/>
      <c r="AZ116"/>
      <c r="BA116"/>
    </row>
    <row r="117" spans="1:53" ht="15" customHeight="1" x14ac:dyDescent="0.25">
      <c r="A117" s="39"/>
      <c r="B117" s="39"/>
      <c r="C117" s="39"/>
      <c r="D117" s="39"/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  <c r="S117" s="39"/>
      <c r="T117" s="39"/>
      <c r="U117" s="39"/>
      <c r="V117" s="39"/>
      <c r="W117" s="39"/>
      <c r="X117" s="39"/>
      <c r="Y117" s="39"/>
      <c r="Z117" s="39"/>
      <c r="AA117" s="39"/>
      <c r="AB117" s="39"/>
      <c r="AC117" s="39"/>
      <c r="AD117" s="39"/>
      <c r="AE117" s="39"/>
      <c r="AF117" s="39"/>
      <c r="AG117" s="39"/>
      <c r="AH117" s="39"/>
      <c r="AI117" s="39"/>
      <c r="AJ117" s="39"/>
      <c r="AK117" s="39"/>
      <c r="AL117" s="39"/>
      <c r="AM117" s="39"/>
      <c r="AN117" s="39"/>
      <c r="AO117" s="39"/>
      <c r="AP117"/>
      <c r="AQ117"/>
      <c r="AR117"/>
      <c r="AS117"/>
      <c r="AT117"/>
      <c r="AU117"/>
      <c r="AV117"/>
      <c r="AW117"/>
      <c r="AX117"/>
      <c r="AY117"/>
      <c r="AZ117"/>
      <c r="BA117"/>
    </row>
    <row r="118" spans="1:53" ht="15" customHeight="1" x14ac:dyDescent="0.25">
      <c r="A118" s="39"/>
      <c r="B118" s="39"/>
      <c r="C118" s="39"/>
      <c r="D118" s="39"/>
      <c r="E118" s="39"/>
      <c r="F118" s="39"/>
      <c r="G118" s="39"/>
      <c r="H118" s="39"/>
      <c r="I118" s="39"/>
      <c r="J118" s="39"/>
      <c r="K118" s="39"/>
      <c r="L118" s="39"/>
      <c r="M118" s="39"/>
      <c r="N118" s="39"/>
      <c r="O118" s="39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  <c r="AA118" s="39"/>
      <c r="AB118" s="39"/>
      <c r="AC118" s="39"/>
      <c r="AD118" s="39"/>
      <c r="AE118" s="39"/>
      <c r="AF118" s="39"/>
      <c r="AG118" s="39"/>
      <c r="AH118" s="39"/>
      <c r="AI118" s="39"/>
      <c r="AJ118" s="39"/>
      <c r="AK118" s="39"/>
      <c r="AL118" s="39"/>
      <c r="AM118" s="39"/>
      <c r="AN118" s="39"/>
      <c r="AO118" s="39"/>
      <c r="AP118"/>
      <c r="AQ118"/>
      <c r="AR118"/>
      <c r="AS118"/>
      <c r="AT118"/>
      <c r="AU118"/>
      <c r="AV118"/>
      <c r="AW118"/>
      <c r="AX118"/>
      <c r="AY118"/>
      <c r="AZ118"/>
      <c r="BA118"/>
    </row>
    <row r="119" spans="1:53" ht="15" customHeight="1" x14ac:dyDescent="0.25">
      <c r="A119" s="39"/>
      <c r="B119" s="39"/>
      <c r="C119" s="39"/>
      <c r="D119" s="39"/>
      <c r="E119" s="39"/>
      <c r="F119" s="39"/>
      <c r="G119" s="39"/>
      <c r="H119" s="39"/>
      <c r="I119" s="39"/>
      <c r="J119" s="39"/>
      <c r="K119" s="39"/>
      <c r="L119" s="39"/>
      <c r="M119" s="39"/>
      <c r="N119" s="39"/>
      <c r="O119" s="39"/>
      <c r="P119" s="39"/>
      <c r="Q119" s="39"/>
      <c r="R119" s="39"/>
      <c r="S119" s="39"/>
      <c r="T119" s="39"/>
      <c r="U119" s="39"/>
      <c r="V119" s="39"/>
      <c r="W119" s="39"/>
      <c r="X119" s="39"/>
      <c r="Y119" s="39"/>
      <c r="Z119" s="39"/>
      <c r="AA119" s="39"/>
      <c r="AB119" s="39"/>
      <c r="AC119" s="39"/>
      <c r="AD119" s="39"/>
      <c r="AE119" s="39"/>
      <c r="AF119" s="39"/>
      <c r="AG119" s="39"/>
      <c r="AH119" s="39"/>
      <c r="AI119" s="39"/>
      <c r="AJ119" s="39"/>
      <c r="AK119" s="39"/>
      <c r="AL119" s="39"/>
      <c r="AM119" s="39"/>
      <c r="AN119" s="39"/>
      <c r="AO119" s="39"/>
      <c r="AP119"/>
      <c r="AQ119"/>
      <c r="AR119"/>
      <c r="AS119"/>
      <c r="AT119"/>
      <c r="AU119"/>
      <c r="AV119"/>
      <c r="AW119"/>
      <c r="AX119"/>
      <c r="AY119"/>
      <c r="AZ119"/>
      <c r="BA119"/>
    </row>
    <row r="120" spans="1:53" ht="15" customHeight="1" x14ac:dyDescent="0.25">
      <c r="A120" s="39"/>
      <c r="B120" s="39"/>
      <c r="C120" s="39"/>
      <c r="D120" s="39"/>
      <c r="E120" s="39"/>
      <c r="F120" s="39"/>
      <c r="G120" s="39"/>
      <c r="H120" s="39"/>
      <c r="I120" s="39"/>
      <c r="J120" s="39"/>
      <c r="K120" s="39"/>
      <c r="L120" s="39"/>
      <c r="M120" s="39"/>
      <c r="N120" s="39"/>
      <c r="O120" s="39"/>
      <c r="P120" s="39"/>
      <c r="Q120" s="39"/>
      <c r="R120" s="39"/>
      <c r="S120" s="39"/>
      <c r="T120" s="39"/>
      <c r="U120" s="39"/>
      <c r="V120" s="39"/>
      <c r="W120" s="39"/>
      <c r="X120" s="39"/>
      <c r="Y120" s="39"/>
      <c r="Z120" s="39"/>
      <c r="AA120" s="39"/>
      <c r="AB120" s="39"/>
      <c r="AC120" s="39"/>
      <c r="AD120" s="39"/>
      <c r="AE120" s="39"/>
      <c r="AF120" s="39"/>
      <c r="AG120" s="39"/>
      <c r="AH120" s="39"/>
      <c r="AI120" s="39"/>
      <c r="AJ120" s="39"/>
      <c r="AK120" s="39"/>
      <c r="AL120" s="39"/>
      <c r="AM120" s="39"/>
      <c r="AN120" s="39"/>
      <c r="AO120" s="39"/>
      <c r="AP120"/>
      <c r="AQ120"/>
      <c r="AR120"/>
      <c r="AS120"/>
      <c r="AT120"/>
      <c r="AU120"/>
      <c r="AV120"/>
      <c r="AW120"/>
      <c r="AX120"/>
      <c r="AY120"/>
      <c r="AZ120"/>
      <c r="BA120"/>
    </row>
    <row r="121" spans="1:53" ht="15" customHeight="1" x14ac:dyDescent="0.25">
      <c r="A121" s="39"/>
      <c r="B121" s="39"/>
      <c r="C121" s="39"/>
      <c r="D121" s="39"/>
      <c r="E121" s="39"/>
      <c r="F121" s="39"/>
      <c r="G121" s="39"/>
      <c r="H121" s="39"/>
      <c r="I121" s="39"/>
      <c r="J121" s="39"/>
      <c r="K121" s="39"/>
      <c r="L121" s="39"/>
      <c r="M121" s="39"/>
      <c r="N121" s="39"/>
      <c r="O121" s="39"/>
      <c r="P121" s="39"/>
      <c r="Q121" s="39"/>
      <c r="R121" s="39"/>
      <c r="S121" s="39"/>
      <c r="T121" s="39"/>
      <c r="U121" s="39"/>
      <c r="V121" s="39"/>
      <c r="W121" s="39"/>
      <c r="X121" s="39"/>
      <c r="Y121" s="39"/>
      <c r="Z121" s="39"/>
      <c r="AA121" s="39"/>
      <c r="AB121" s="39"/>
      <c r="AC121" s="39"/>
      <c r="AD121" s="39"/>
      <c r="AE121" s="39"/>
      <c r="AF121" s="39"/>
      <c r="AG121" s="39"/>
      <c r="AH121" s="39"/>
      <c r="AI121" s="39"/>
      <c r="AJ121" s="39"/>
      <c r="AK121" s="39"/>
      <c r="AL121" s="39"/>
      <c r="AM121" s="39"/>
      <c r="AN121" s="39"/>
      <c r="AO121" s="39"/>
      <c r="AP121"/>
      <c r="AQ121"/>
      <c r="AR121"/>
      <c r="AS121"/>
      <c r="AT121"/>
      <c r="AU121"/>
      <c r="AV121"/>
      <c r="AW121"/>
      <c r="AX121"/>
      <c r="AY121"/>
      <c r="AZ121"/>
      <c r="BA121"/>
    </row>
    <row r="122" spans="1:53" ht="15" customHeight="1" x14ac:dyDescent="0.25">
      <c r="A122" s="39"/>
      <c r="B122" s="39"/>
      <c r="C122" s="39"/>
      <c r="D122" s="39"/>
      <c r="E122" s="39"/>
      <c r="F122" s="39"/>
      <c r="G122" s="39"/>
      <c r="H122" s="39"/>
      <c r="I122" s="39"/>
      <c r="J122" s="39"/>
      <c r="K122" s="39"/>
      <c r="L122" s="39"/>
      <c r="M122" s="39"/>
      <c r="N122" s="39"/>
      <c r="O122" s="39"/>
      <c r="P122" s="39"/>
      <c r="Q122" s="39"/>
      <c r="R122" s="39"/>
      <c r="S122" s="39"/>
      <c r="T122" s="39"/>
      <c r="U122" s="39"/>
      <c r="V122" s="39"/>
      <c r="W122" s="39"/>
      <c r="X122" s="39"/>
      <c r="Y122" s="39"/>
      <c r="Z122" s="39"/>
      <c r="AA122" s="39"/>
      <c r="AB122" s="39"/>
      <c r="AC122" s="39"/>
      <c r="AD122" s="39"/>
      <c r="AE122" s="39"/>
      <c r="AF122" s="39"/>
      <c r="AG122" s="39"/>
      <c r="AH122" s="39"/>
      <c r="AI122" s="39"/>
      <c r="AJ122" s="39"/>
      <c r="AK122" s="39"/>
      <c r="AL122" s="39"/>
      <c r="AM122" s="39"/>
      <c r="AN122" s="39"/>
      <c r="AO122" s="39"/>
      <c r="AP122"/>
      <c r="AQ122"/>
      <c r="AR122"/>
      <c r="AS122"/>
      <c r="AT122"/>
      <c r="AU122"/>
      <c r="AV122"/>
      <c r="AW122"/>
      <c r="AX122"/>
      <c r="AY122"/>
      <c r="AZ122"/>
      <c r="BA122"/>
    </row>
    <row r="123" spans="1:53" ht="15" customHeight="1" x14ac:dyDescent="0.25">
      <c r="A123" s="39"/>
      <c r="B123" s="39"/>
      <c r="C123" s="39"/>
      <c r="D123" s="39"/>
      <c r="E123" s="39"/>
      <c r="F123" s="39"/>
      <c r="G123" s="39"/>
      <c r="H123" s="39"/>
      <c r="I123" s="39"/>
      <c r="J123" s="39"/>
      <c r="K123" s="39"/>
      <c r="L123" s="39"/>
      <c r="M123" s="39"/>
      <c r="N123" s="39"/>
      <c r="O123" s="39"/>
      <c r="P123" s="39"/>
      <c r="Q123" s="39"/>
      <c r="R123" s="39"/>
      <c r="S123" s="39"/>
      <c r="T123" s="39"/>
      <c r="U123" s="39"/>
      <c r="V123" s="39"/>
      <c r="W123" s="39"/>
      <c r="X123" s="39"/>
      <c r="Y123" s="39"/>
      <c r="Z123" s="39"/>
      <c r="AA123" s="39"/>
      <c r="AB123" s="39"/>
      <c r="AC123" s="39"/>
      <c r="AD123" s="39"/>
      <c r="AE123" s="39"/>
      <c r="AF123" s="39"/>
      <c r="AG123" s="39"/>
      <c r="AH123" s="39"/>
      <c r="AI123" s="39"/>
      <c r="AJ123" s="39"/>
      <c r="AK123" s="39"/>
      <c r="AL123" s="39"/>
      <c r="AM123" s="39"/>
      <c r="AN123" s="39"/>
      <c r="AO123" s="39"/>
      <c r="AP123"/>
      <c r="AQ123"/>
      <c r="AR123"/>
      <c r="AS123"/>
      <c r="AT123"/>
      <c r="AU123"/>
      <c r="AV123"/>
      <c r="AW123"/>
      <c r="AX123"/>
      <c r="AY123"/>
      <c r="AZ123"/>
      <c r="BA123"/>
    </row>
    <row r="124" spans="1:53" ht="15" customHeight="1" x14ac:dyDescent="0.25">
      <c r="A124" s="39"/>
      <c r="B124" s="39"/>
      <c r="C124" s="39"/>
      <c r="D124" s="39"/>
      <c r="E124" s="39"/>
      <c r="F124" s="39"/>
      <c r="G124" s="39"/>
      <c r="H124" s="39"/>
      <c r="I124" s="39"/>
      <c r="J124" s="39"/>
      <c r="K124" s="39"/>
      <c r="L124" s="39"/>
      <c r="M124" s="39"/>
      <c r="N124" s="39"/>
      <c r="O124" s="39"/>
      <c r="P124" s="39"/>
      <c r="Q124" s="39"/>
      <c r="R124" s="39"/>
      <c r="S124" s="39"/>
      <c r="T124" s="39"/>
      <c r="U124" s="39"/>
      <c r="V124" s="39"/>
      <c r="W124" s="39"/>
      <c r="X124" s="39"/>
      <c r="Y124" s="39"/>
      <c r="Z124" s="39"/>
      <c r="AA124" s="39"/>
      <c r="AB124" s="39"/>
      <c r="AC124" s="39"/>
      <c r="AD124" s="39"/>
      <c r="AE124" s="39"/>
      <c r="AF124" s="39"/>
      <c r="AG124" s="39"/>
      <c r="AH124" s="39"/>
      <c r="AI124" s="39"/>
      <c r="AJ124" s="39"/>
      <c r="AK124" s="39"/>
      <c r="AL124" s="39"/>
      <c r="AM124" s="39"/>
      <c r="AN124" s="39"/>
      <c r="AO124" s="39"/>
      <c r="AP124"/>
      <c r="AQ124"/>
      <c r="AR124"/>
      <c r="AS124"/>
      <c r="AT124"/>
      <c r="AU124"/>
      <c r="AV124"/>
      <c r="AW124"/>
      <c r="AX124"/>
      <c r="AY124"/>
      <c r="AZ124"/>
      <c r="BA124"/>
    </row>
    <row r="125" spans="1:53" ht="15" customHeight="1" x14ac:dyDescent="0.25">
      <c r="A125" s="39"/>
      <c r="B125" s="39"/>
      <c r="C125" s="39"/>
      <c r="D125" s="39"/>
      <c r="E125" s="39"/>
      <c r="F125" s="39"/>
      <c r="G125" s="39"/>
      <c r="H125" s="39"/>
      <c r="I125" s="39"/>
      <c r="J125" s="39"/>
      <c r="K125" s="39"/>
      <c r="L125" s="39"/>
      <c r="M125" s="39"/>
      <c r="N125" s="39"/>
      <c r="O125" s="39"/>
      <c r="P125" s="39"/>
      <c r="Q125" s="39"/>
      <c r="R125" s="39"/>
      <c r="S125" s="39"/>
      <c r="T125" s="39"/>
      <c r="U125" s="39"/>
      <c r="V125" s="39"/>
      <c r="W125" s="39"/>
      <c r="X125" s="39"/>
      <c r="Y125" s="39"/>
      <c r="Z125" s="39"/>
      <c r="AA125" s="39"/>
      <c r="AB125" s="39"/>
      <c r="AC125" s="39"/>
      <c r="AD125" s="39"/>
      <c r="AE125" s="39"/>
      <c r="AF125" s="39"/>
      <c r="AG125" s="39"/>
      <c r="AH125" s="39"/>
      <c r="AI125" s="39"/>
      <c r="AJ125" s="39"/>
      <c r="AK125" s="39"/>
      <c r="AL125" s="39"/>
      <c r="AM125" s="39"/>
      <c r="AN125" s="39"/>
      <c r="AO125" s="39"/>
      <c r="AP125"/>
      <c r="AQ125"/>
      <c r="AR125"/>
      <c r="AS125"/>
      <c r="AT125"/>
      <c r="AU125"/>
      <c r="AV125"/>
      <c r="AW125"/>
      <c r="AX125"/>
      <c r="AY125"/>
      <c r="AZ125"/>
      <c r="BA125"/>
    </row>
    <row r="126" spans="1:53" ht="15" customHeight="1" x14ac:dyDescent="0.25">
      <c r="A126" s="39"/>
      <c r="B126" s="39"/>
      <c r="C126" s="39"/>
      <c r="D126" s="39"/>
      <c r="E126" s="39"/>
      <c r="F126" s="39"/>
      <c r="G126" s="39"/>
      <c r="H126" s="39"/>
      <c r="I126" s="39"/>
      <c r="J126" s="39"/>
      <c r="K126" s="39"/>
      <c r="L126" s="39"/>
      <c r="M126" s="39"/>
      <c r="N126" s="39"/>
      <c r="O126" s="39"/>
      <c r="P126" s="39"/>
      <c r="Q126" s="39"/>
      <c r="R126" s="39"/>
      <c r="S126" s="39"/>
      <c r="T126" s="39"/>
      <c r="U126" s="39"/>
      <c r="V126" s="39"/>
      <c r="W126" s="39"/>
      <c r="X126" s="39"/>
      <c r="Y126" s="39"/>
      <c r="Z126" s="39"/>
      <c r="AA126" s="39"/>
      <c r="AB126" s="39"/>
      <c r="AC126" s="39"/>
      <c r="AD126" s="39"/>
      <c r="AE126" s="39"/>
      <c r="AF126" s="39"/>
      <c r="AG126" s="39"/>
      <c r="AH126" s="39"/>
      <c r="AI126" s="39"/>
      <c r="AJ126" s="39"/>
      <c r="AK126" s="39"/>
      <c r="AL126" s="39"/>
      <c r="AM126" s="39"/>
      <c r="AN126" s="39"/>
      <c r="AO126" s="39"/>
      <c r="AP126"/>
      <c r="AQ126"/>
      <c r="AR126"/>
      <c r="AS126"/>
      <c r="AT126"/>
      <c r="AU126"/>
      <c r="AV126"/>
      <c r="AW126"/>
      <c r="AX126"/>
      <c r="AY126"/>
      <c r="AZ126"/>
      <c r="BA126"/>
    </row>
    <row r="127" spans="1:53" ht="15" customHeight="1" x14ac:dyDescent="0.25">
      <c r="A127" s="39"/>
      <c r="B127" s="39"/>
      <c r="C127" s="39"/>
      <c r="D127" s="39"/>
      <c r="E127" s="39"/>
      <c r="F127" s="39"/>
      <c r="G127" s="39"/>
      <c r="H127" s="39"/>
      <c r="I127" s="39"/>
      <c r="J127" s="39"/>
      <c r="K127" s="39"/>
      <c r="L127" s="39"/>
      <c r="M127" s="39"/>
      <c r="N127" s="39"/>
      <c r="O127" s="39"/>
      <c r="P127" s="39"/>
      <c r="Q127" s="39"/>
      <c r="R127" s="39"/>
      <c r="S127" s="39"/>
      <c r="T127" s="39"/>
      <c r="U127" s="39"/>
      <c r="V127" s="39"/>
      <c r="W127" s="39"/>
      <c r="X127" s="39"/>
      <c r="Y127" s="39"/>
      <c r="Z127" s="39"/>
      <c r="AA127" s="39"/>
      <c r="AB127" s="39"/>
      <c r="AC127" s="39"/>
      <c r="AD127" s="39"/>
      <c r="AE127" s="39"/>
      <c r="AF127" s="39"/>
      <c r="AG127" s="39"/>
      <c r="AH127" s="39"/>
      <c r="AI127" s="39"/>
      <c r="AJ127" s="39"/>
      <c r="AK127" s="39"/>
      <c r="AL127" s="39"/>
      <c r="AM127" s="39"/>
      <c r="AN127" s="39"/>
      <c r="AO127" s="39"/>
      <c r="AP127"/>
      <c r="AQ127"/>
      <c r="AR127"/>
      <c r="AS127"/>
      <c r="AT127"/>
      <c r="AU127"/>
      <c r="AV127"/>
      <c r="AW127"/>
      <c r="AX127"/>
      <c r="AY127"/>
      <c r="AZ127"/>
      <c r="BA127"/>
    </row>
    <row r="128" spans="1:53" ht="15" customHeight="1" x14ac:dyDescent="0.25">
      <c r="A128" s="39"/>
      <c r="B128" s="39"/>
      <c r="C128" s="39"/>
      <c r="D128" s="39"/>
      <c r="E128" s="39"/>
      <c r="F128" s="39"/>
      <c r="G128" s="39"/>
      <c r="H128" s="39"/>
      <c r="I128" s="39"/>
      <c r="J128" s="39"/>
      <c r="K128" s="39"/>
      <c r="L128" s="39"/>
      <c r="M128" s="39"/>
      <c r="N128" s="39"/>
      <c r="O128" s="39"/>
      <c r="P128" s="39"/>
      <c r="Q128" s="39"/>
      <c r="R128" s="39"/>
      <c r="S128" s="39"/>
      <c r="T128" s="39"/>
      <c r="U128" s="39"/>
      <c r="V128" s="39"/>
      <c r="W128" s="39"/>
      <c r="X128" s="39"/>
      <c r="Y128" s="39"/>
      <c r="Z128" s="39"/>
      <c r="AA128" s="39"/>
      <c r="AB128" s="39"/>
      <c r="AC128" s="39"/>
      <c r="AD128" s="39"/>
      <c r="AE128" s="39"/>
      <c r="AF128" s="39"/>
      <c r="AG128" s="39"/>
      <c r="AH128" s="39"/>
      <c r="AI128" s="39"/>
      <c r="AJ128" s="39"/>
      <c r="AK128" s="39"/>
      <c r="AL128" s="39"/>
      <c r="AM128" s="39"/>
      <c r="AN128" s="39"/>
      <c r="AO128" s="39"/>
      <c r="AP128"/>
      <c r="AQ128"/>
      <c r="AR128"/>
      <c r="AS128"/>
      <c r="AT128"/>
      <c r="AU128"/>
      <c r="AV128"/>
      <c r="AW128"/>
      <c r="AX128"/>
      <c r="AY128"/>
      <c r="AZ128"/>
      <c r="BA128"/>
    </row>
    <row r="129" spans="1:53" ht="15" customHeight="1" x14ac:dyDescent="0.25">
      <c r="A129" s="39"/>
      <c r="B129" s="39"/>
      <c r="C129" s="39"/>
      <c r="D129" s="39"/>
      <c r="E129" s="39"/>
      <c r="F129" s="39"/>
      <c r="G129" s="39"/>
      <c r="H129" s="39"/>
      <c r="I129" s="39"/>
      <c r="J129" s="39"/>
      <c r="K129" s="39"/>
      <c r="L129" s="39"/>
      <c r="M129" s="39"/>
      <c r="N129" s="39"/>
      <c r="O129" s="39"/>
      <c r="P129" s="39"/>
      <c r="Q129" s="39"/>
      <c r="R129" s="39"/>
      <c r="S129" s="39"/>
      <c r="T129" s="39"/>
      <c r="U129" s="39"/>
      <c r="V129" s="39"/>
      <c r="W129" s="39"/>
      <c r="X129" s="39"/>
      <c r="Y129" s="39"/>
      <c r="Z129" s="39"/>
      <c r="AA129" s="39"/>
      <c r="AB129" s="39"/>
      <c r="AC129" s="39"/>
      <c r="AD129" s="39"/>
      <c r="AE129" s="39"/>
      <c r="AF129" s="39"/>
      <c r="AG129" s="39"/>
      <c r="AH129" s="39"/>
      <c r="AI129" s="39"/>
      <c r="AJ129" s="39"/>
      <c r="AK129" s="39"/>
      <c r="AL129" s="39"/>
      <c r="AM129" s="39"/>
      <c r="AN129" s="39"/>
      <c r="AO129" s="39"/>
      <c r="AP129"/>
      <c r="AQ129"/>
      <c r="AR129"/>
      <c r="AS129"/>
      <c r="AT129"/>
      <c r="AU129"/>
      <c r="AV129"/>
      <c r="AW129"/>
      <c r="AX129"/>
      <c r="AY129"/>
      <c r="AZ129"/>
      <c r="BA129"/>
    </row>
    <row r="130" spans="1:53" ht="15" customHeight="1" x14ac:dyDescent="0.25">
      <c r="A130" s="39"/>
      <c r="B130" s="39"/>
      <c r="C130" s="39"/>
      <c r="D130" s="39"/>
      <c r="E130" s="39"/>
      <c r="F130" s="39"/>
      <c r="G130" s="39"/>
      <c r="H130" s="39"/>
      <c r="I130" s="39"/>
      <c r="J130" s="39"/>
      <c r="K130" s="39"/>
      <c r="L130" s="39"/>
      <c r="M130" s="39"/>
      <c r="N130" s="39"/>
      <c r="O130" s="39"/>
      <c r="P130" s="39"/>
      <c r="Q130" s="39"/>
      <c r="R130" s="39"/>
      <c r="S130" s="39"/>
      <c r="T130" s="39"/>
      <c r="U130" s="39"/>
      <c r="V130" s="39"/>
      <c r="W130" s="39"/>
      <c r="X130" s="39"/>
      <c r="Y130" s="39"/>
      <c r="Z130" s="39"/>
      <c r="AA130" s="39"/>
      <c r="AB130" s="39"/>
      <c r="AC130" s="39"/>
      <c r="AD130" s="39"/>
      <c r="AE130" s="39"/>
      <c r="AF130" s="39"/>
      <c r="AG130" s="39"/>
      <c r="AH130" s="39"/>
      <c r="AI130" s="39"/>
      <c r="AJ130" s="39"/>
      <c r="AK130" s="39"/>
      <c r="AL130" s="39"/>
      <c r="AM130" s="39"/>
      <c r="AN130" s="39"/>
      <c r="AO130" s="39"/>
      <c r="AP130"/>
      <c r="AQ130"/>
      <c r="AR130"/>
      <c r="AS130"/>
      <c r="AT130"/>
      <c r="AU130"/>
      <c r="AV130"/>
      <c r="AW130"/>
      <c r="AX130"/>
      <c r="AY130"/>
      <c r="AZ130"/>
      <c r="BA130"/>
    </row>
    <row r="131" spans="1:53" ht="15" customHeight="1" x14ac:dyDescent="0.25">
      <c r="A131" s="39"/>
      <c r="B131" s="39"/>
      <c r="C131" s="39"/>
      <c r="D131" s="39"/>
      <c r="E131" s="39"/>
      <c r="F131" s="39"/>
      <c r="G131" s="39"/>
      <c r="H131" s="39"/>
      <c r="I131" s="39"/>
      <c r="J131" s="39"/>
      <c r="K131" s="39"/>
      <c r="L131" s="39"/>
      <c r="M131" s="39"/>
      <c r="N131" s="39"/>
      <c r="O131" s="39"/>
      <c r="P131" s="39"/>
      <c r="Q131" s="39"/>
      <c r="R131" s="39"/>
      <c r="S131" s="39"/>
      <c r="T131" s="39"/>
      <c r="U131" s="39"/>
      <c r="V131" s="39"/>
      <c r="W131" s="39"/>
      <c r="X131" s="39"/>
      <c r="Y131" s="39"/>
      <c r="Z131" s="39"/>
      <c r="AA131" s="39"/>
      <c r="AB131" s="39"/>
      <c r="AC131" s="39"/>
      <c r="AD131" s="39"/>
      <c r="AE131" s="39"/>
      <c r="AF131" s="39"/>
      <c r="AG131" s="39"/>
      <c r="AH131" s="39"/>
      <c r="AI131" s="39"/>
      <c r="AJ131" s="39"/>
      <c r="AK131" s="39"/>
      <c r="AL131" s="39"/>
      <c r="AM131" s="39"/>
      <c r="AN131" s="39"/>
      <c r="AO131" s="39"/>
      <c r="AP131"/>
      <c r="AQ131"/>
      <c r="AR131"/>
      <c r="AS131"/>
      <c r="AT131"/>
      <c r="AU131"/>
      <c r="AV131"/>
      <c r="AW131"/>
      <c r="AX131"/>
      <c r="AY131"/>
      <c r="AZ131"/>
      <c r="BA131"/>
    </row>
    <row r="132" spans="1:53" ht="15" customHeight="1" x14ac:dyDescent="0.25">
      <c r="A132" s="39"/>
      <c r="B132" s="39"/>
      <c r="C132" s="39"/>
      <c r="D132" s="39"/>
      <c r="E132" s="39"/>
      <c r="F132" s="39"/>
      <c r="G132" s="39"/>
      <c r="H132" s="39"/>
      <c r="I132" s="39"/>
      <c r="J132" s="39"/>
      <c r="K132" s="39"/>
      <c r="L132" s="39"/>
      <c r="M132" s="39"/>
      <c r="N132" s="39"/>
      <c r="O132" s="39"/>
      <c r="P132" s="39"/>
      <c r="Q132" s="39"/>
      <c r="R132" s="39"/>
      <c r="S132" s="39"/>
      <c r="T132" s="39"/>
      <c r="U132" s="39"/>
      <c r="V132" s="39"/>
      <c r="W132" s="39"/>
      <c r="X132" s="39"/>
      <c r="Y132" s="39"/>
      <c r="Z132" s="39"/>
      <c r="AA132" s="39"/>
      <c r="AB132" s="39"/>
      <c r="AC132" s="39"/>
      <c r="AD132" s="39"/>
      <c r="AE132" s="39"/>
      <c r="AF132" s="39"/>
      <c r="AG132" s="39"/>
      <c r="AH132" s="39"/>
      <c r="AI132" s="39"/>
      <c r="AJ132" s="39"/>
      <c r="AK132" s="39"/>
      <c r="AL132" s="39"/>
      <c r="AM132" s="39"/>
      <c r="AN132" s="39"/>
      <c r="AO132" s="39"/>
      <c r="AP132"/>
      <c r="AQ132"/>
      <c r="AR132"/>
      <c r="AS132"/>
      <c r="AT132"/>
      <c r="AU132"/>
      <c r="AV132"/>
      <c r="AW132"/>
      <c r="AX132"/>
      <c r="AY132"/>
      <c r="AZ132"/>
      <c r="BA132"/>
    </row>
    <row r="133" spans="1:53" ht="15" customHeight="1" x14ac:dyDescent="0.25">
      <c r="A133" s="39"/>
      <c r="B133" s="39"/>
      <c r="C133" s="39"/>
      <c r="D133" s="39"/>
      <c r="E133" s="39"/>
      <c r="F133" s="39"/>
      <c r="G133" s="39"/>
      <c r="H133" s="39"/>
      <c r="I133" s="39"/>
      <c r="J133" s="39"/>
      <c r="K133" s="39"/>
      <c r="L133" s="39"/>
      <c r="M133" s="39"/>
      <c r="N133" s="39"/>
      <c r="O133" s="39"/>
      <c r="P133" s="39"/>
      <c r="Q133" s="39"/>
      <c r="R133" s="39"/>
      <c r="S133" s="39"/>
      <c r="T133" s="39"/>
      <c r="U133" s="39"/>
      <c r="V133" s="39"/>
      <c r="W133" s="39"/>
      <c r="X133" s="39"/>
      <c r="Y133" s="39"/>
      <c r="Z133" s="39"/>
      <c r="AA133" s="39"/>
      <c r="AB133" s="39"/>
      <c r="AC133" s="39"/>
      <c r="AD133" s="39"/>
      <c r="AE133" s="39"/>
      <c r="AF133" s="39"/>
      <c r="AG133" s="39"/>
      <c r="AH133" s="39"/>
      <c r="AI133" s="39"/>
      <c r="AJ133" s="39"/>
      <c r="AK133" s="39"/>
      <c r="AL133" s="39"/>
      <c r="AM133" s="39"/>
      <c r="AN133" s="39"/>
      <c r="AO133" s="39"/>
      <c r="AP133"/>
      <c r="AQ133"/>
      <c r="AR133"/>
      <c r="AS133"/>
      <c r="AT133"/>
      <c r="AU133"/>
      <c r="AV133"/>
      <c r="AW133"/>
      <c r="AX133"/>
      <c r="AY133"/>
      <c r="AZ133"/>
      <c r="BA133"/>
    </row>
    <row r="134" spans="1:53" ht="15" customHeight="1" x14ac:dyDescent="0.25">
      <c r="A134" s="39"/>
      <c r="B134" s="39"/>
      <c r="C134" s="39"/>
      <c r="D134" s="39"/>
      <c r="E134" s="39"/>
      <c r="F134" s="39"/>
      <c r="G134" s="39"/>
      <c r="H134" s="39"/>
      <c r="I134" s="39"/>
      <c r="J134" s="39"/>
      <c r="K134" s="39"/>
      <c r="L134" s="39"/>
      <c r="M134" s="39"/>
      <c r="N134" s="39"/>
      <c r="O134" s="39"/>
      <c r="P134" s="39"/>
      <c r="Q134" s="39"/>
      <c r="R134" s="39"/>
      <c r="S134" s="39"/>
      <c r="T134" s="39"/>
      <c r="U134" s="39"/>
      <c r="V134" s="39"/>
      <c r="W134" s="39"/>
      <c r="X134" s="39"/>
      <c r="Y134" s="39"/>
      <c r="Z134" s="39"/>
      <c r="AA134" s="39"/>
      <c r="AB134" s="39"/>
      <c r="AC134" s="39"/>
      <c r="AD134" s="39"/>
      <c r="AE134" s="39"/>
      <c r="AF134" s="39"/>
      <c r="AG134" s="39"/>
      <c r="AH134" s="39"/>
      <c r="AI134" s="39"/>
      <c r="AJ134" s="39"/>
      <c r="AK134" s="39"/>
      <c r="AL134" s="39"/>
      <c r="AM134" s="39"/>
      <c r="AN134" s="39"/>
      <c r="AO134" s="39"/>
      <c r="AP134"/>
      <c r="AQ134"/>
      <c r="AR134"/>
      <c r="AS134"/>
      <c r="AT134"/>
      <c r="AU134"/>
      <c r="AV134"/>
      <c r="AW134"/>
      <c r="AX134"/>
      <c r="AY134"/>
      <c r="AZ134"/>
      <c r="BA134"/>
    </row>
    <row r="135" spans="1:53" ht="15" customHeight="1" x14ac:dyDescent="0.25">
      <c r="A135" s="39"/>
      <c r="B135" s="39"/>
      <c r="C135" s="39"/>
      <c r="D135" s="39"/>
      <c r="E135" s="39"/>
      <c r="F135" s="39"/>
      <c r="G135" s="39"/>
      <c r="H135" s="39"/>
      <c r="I135" s="39"/>
      <c r="J135" s="39"/>
      <c r="K135" s="39"/>
      <c r="L135" s="39"/>
      <c r="M135" s="39"/>
      <c r="N135" s="39"/>
      <c r="O135" s="39"/>
      <c r="P135" s="39"/>
      <c r="Q135" s="39"/>
      <c r="R135" s="39"/>
      <c r="S135" s="39"/>
      <c r="T135" s="39"/>
      <c r="U135" s="39"/>
      <c r="V135" s="39"/>
      <c r="W135" s="39"/>
      <c r="X135" s="39"/>
      <c r="Y135" s="39"/>
      <c r="Z135" s="39"/>
      <c r="AA135" s="39"/>
      <c r="AB135" s="39"/>
      <c r="AC135" s="39"/>
      <c r="AD135" s="39"/>
      <c r="AE135" s="39"/>
      <c r="AF135" s="39"/>
      <c r="AG135" s="39"/>
      <c r="AH135" s="39"/>
      <c r="AI135" s="39"/>
      <c r="AJ135" s="39"/>
      <c r="AK135" s="39"/>
      <c r="AL135" s="39"/>
      <c r="AM135" s="39"/>
      <c r="AN135" s="39"/>
      <c r="AO135" s="39"/>
      <c r="AP135"/>
      <c r="AQ135"/>
      <c r="AR135"/>
      <c r="AS135"/>
      <c r="AT135"/>
      <c r="AU135"/>
      <c r="AV135"/>
      <c r="AW135"/>
      <c r="AX135"/>
      <c r="AY135"/>
      <c r="AZ135"/>
      <c r="BA135"/>
    </row>
    <row r="136" spans="1:53" ht="15" customHeight="1" x14ac:dyDescent="0.25">
      <c r="A136" s="39"/>
      <c r="B136" s="39"/>
      <c r="C136" s="39"/>
      <c r="D136" s="39"/>
      <c r="E136" s="39"/>
      <c r="F136" s="39"/>
      <c r="G136" s="39"/>
      <c r="H136" s="39"/>
      <c r="I136" s="39"/>
      <c r="J136" s="39"/>
      <c r="K136" s="39"/>
      <c r="L136" s="39"/>
      <c r="M136" s="39"/>
      <c r="N136" s="39"/>
      <c r="O136" s="39"/>
      <c r="P136" s="39"/>
      <c r="Q136" s="39"/>
      <c r="R136" s="39"/>
      <c r="S136" s="39"/>
      <c r="T136" s="39"/>
      <c r="U136" s="39"/>
      <c r="V136" s="39"/>
      <c r="W136" s="39"/>
      <c r="X136" s="39"/>
      <c r="Y136" s="39"/>
      <c r="Z136" s="39"/>
      <c r="AA136" s="39"/>
      <c r="AB136" s="39"/>
      <c r="AC136" s="39"/>
      <c r="AD136" s="39"/>
      <c r="AE136" s="39"/>
      <c r="AF136" s="39"/>
      <c r="AG136" s="39"/>
      <c r="AH136" s="39"/>
      <c r="AI136" s="39"/>
      <c r="AJ136" s="39"/>
      <c r="AK136" s="39"/>
      <c r="AL136" s="39"/>
      <c r="AM136" s="39"/>
      <c r="AN136" s="39"/>
      <c r="AO136" s="39"/>
      <c r="AP136"/>
      <c r="AQ136"/>
      <c r="AR136"/>
      <c r="AS136"/>
      <c r="AT136"/>
      <c r="AU136"/>
      <c r="AV136"/>
      <c r="AW136"/>
      <c r="AX136"/>
      <c r="AY136"/>
      <c r="AZ136"/>
      <c r="BA136"/>
    </row>
    <row r="137" spans="1:53" ht="15" customHeight="1" x14ac:dyDescent="0.25">
      <c r="A137" s="39"/>
      <c r="B137" s="39"/>
      <c r="C137" s="39"/>
      <c r="D137" s="39"/>
      <c r="E137" s="39"/>
      <c r="F137" s="39"/>
      <c r="G137" s="39"/>
      <c r="H137" s="39"/>
      <c r="I137" s="39"/>
      <c r="J137" s="39"/>
      <c r="K137" s="39"/>
      <c r="L137" s="39"/>
      <c r="M137" s="39"/>
      <c r="N137" s="39"/>
      <c r="O137" s="39"/>
      <c r="P137" s="39"/>
      <c r="Q137" s="39"/>
      <c r="R137" s="39"/>
      <c r="S137" s="39"/>
      <c r="T137" s="39"/>
      <c r="U137" s="39"/>
      <c r="V137" s="39"/>
      <c r="W137" s="39"/>
      <c r="X137" s="39"/>
      <c r="Y137" s="39"/>
      <c r="Z137" s="39"/>
      <c r="AA137" s="39"/>
      <c r="AB137" s="39"/>
      <c r="AC137" s="39"/>
      <c r="AD137" s="39"/>
      <c r="AE137" s="39"/>
      <c r="AF137" s="39"/>
      <c r="AG137" s="39"/>
      <c r="AH137" s="39"/>
      <c r="AI137" s="39"/>
      <c r="AJ137" s="39"/>
      <c r="AK137" s="39"/>
      <c r="AL137" s="39"/>
      <c r="AM137" s="39"/>
      <c r="AN137" s="39"/>
      <c r="AO137" s="39"/>
      <c r="AP137"/>
      <c r="AQ137"/>
      <c r="AR137"/>
      <c r="AS137"/>
      <c r="AT137"/>
      <c r="AU137"/>
      <c r="AV137"/>
      <c r="AW137"/>
      <c r="AX137"/>
      <c r="AY137"/>
      <c r="AZ137"/>
      <c r="BA137"/>
    </row>
    <row r="138" spans="1:53" ht="15" customHeight="1" x14ac:dyDescent="0.25">
      <c r="A138" s="39"/>
      <c r="B138" s="39"/>
      <c r="C138" s="39"/>
      <c r="D138" s="39"/>
      <c r="E138" s="39"/>
      <c r="F138" s="39"/>
      <c r="G138" s="39"/>
      <c r="H138" s="39"/>
      <c r="I138" s="39"/>
      <c r="J138" s="39"/>
      <c r="K138" s="39"/>
      <c r="L138" s="39"/>
      <c r="M138" s="39"/>
      <c r="N138" s="39"/>
      <c r="O138" s="39"/>
      <c r="P138" s="39"/>
      <c r="Q138" s="39"/>
      <c r="R138" s="39"/>
      <c r="S138" s="39"/>
      <c r="T138" s="39"/>
      <c r="U138" s="39"/>
      <c r="V138" s="39"/>
      <c r="W138" s="39"/>
      <c r="X138" s="39"/>
      <c r="Y138" s="39"/>
      <c r="Z138" s="39"/>
      <c r="AA138" s="39"/>
      <c r="AB138" s="39"/>
      <c r="AC138" s="39"/>
      <c r="AD138" s="39"/>
      <c r="AE138" s="39"/>
      <c r="AF138" s="39"/>
      <c r="AG138" s="39"/>
      <c r="AH138" s="39"/>
      <c r="AI138" s="39"/>
      <c r="AJ138" s="39"/>
      <c r="AK138" s="39"/>
      <c r="AL138" s="39"/>
      <c r="AM138" s="39"/>
      <c r="AN138" s="39"/>
      <c r="AO138" s="39"/>
      <c r="AP138"/>
      <c r="AQ138"/>
      <c r="AR138"/>
      <c r="AS138"/>
      <c r="AT138"/>
      <c r="AU138"/>
      <c r="AV138"/>
      <c r="AW138"/>
      <c r="AX138"/>
      <c r="AY138"/>
      <c r="AZ138"/>
      <c r="BA138"/>
    </row>
    <row r="139" spans="1:53" ht="15" customHeight="1" x14ac:dyDescent="0.25">
      <c r="A139" s="39"/>
      <c r="B139" s="39"/>
      <c r="C139" s="39"/>
      <c r="D139" s="39"/>
      <c r="E139" s="39"/>
      <c r="F139" s="39"/>
      <c r="G139" s="39"/>
      <c r="H139" s="39"/>
      <c r="I139" s="39"/>
      <c r="J139" s="39"/>
      <c r="K139" s="39"/>
      <c r="L139" s="39"/>
      <c r="M139" s="39"/>
      <c r="N139" s="39"/>
      <c r="O139" s="39"/>
      <c r="P139" s="39"/>
      <c r="Q139" s="39"/>
      <c r="R139" s="39"/>
      <c r="S139" s="39"/>
      <c r="T139" s="39"/>
      <c r="U139" s="39"/>
      <c r="V139" s="39"/>
      <c r="W139" s="39"/>
      <c r="X139" s="39"/>
      <c r="Y139" s="39"/>
      <c r="Z139" s="39"/>
      <c r="AA139" s="39"/>
      <c r="AB139" s="39"/>
      <c r="AC139" s="39"/>
      <c r="AD139" s="39"/>
      <c r="AE139" s="39"/>
      <c r="AF139" s="39"/>
      <c r="AG139" s="39"/>
      <c r="AH139" s="39"/>
      <c r="AI139" s="39"/>
      <c r="AJ139" s="39"/>
      <c r="AK139" s="39"/>
      <c r="AL139" s="39"/>
      <c r="AM139" s="39"/>
      <c r="AN139" s="39"/>
      <c r="AO139" s="39"/>
      <c r="AP139"/>
      <c r="AQ139"/>
    </row>
    <row r="140" spans="1:53" ht="15" customHeight="1" x14ac:dyDescent="0.3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</row>
    <row r="141" spans="1:53" ht="15" customHeight="1" x14ac:dyDescent="0.3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</row>
    <row r="142" spans="1:53" ht="15" customHeight="1" x14ac:dyDescent="0.3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</row>
    <row r="143" spans="1:53" ht="15" customHeight="1" x14ac:dyDescent="0.3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</row>
    <row r="144" spans="1:53" ht="15" customHeight="1" x14ac:dyDescent="0.3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</row>
    <row r="145" spans="1:35" ht="15" customHeight="1" x14ac:dyDescent="0.3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</row>
    <row r="146" spans="1:35" ht="15" customHeight="1" x14ac:dyDescent="0.3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</row>
    <row r="147" spans="1:35" ht="15" customHeight="1" x14ac:dyDescent="0.3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</row>
    <row r="148" spans="1:35" ht="15" customHeight="1" x14ac:dyDescent="0.3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</row>
    <row r="149" spans="1:35" ht="15" customHeight="1" x14ac:dyDescent="0.3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</row>
    <row r="150" spans="1:35" ht="15" customHeight="1" x14ac:dyDescent="0.3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</row>
    <row r="151" spans="1:35" ht="15" customHeight="1" x14ac:dyDescent="0.3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</row>
    <row r="152" spans="1:35" ht="15" customHeight="1" x14ac:dyDescent="0.3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</row>
    <row r="153" spans="1:35" ht="15" customHeight="1" x14ac:dyDescent="0.3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</row>
    <row r="154" spans="1:35" ht="15" customHeight="1" x14ac:dyDescent="0.3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</row>
    <row r="155" spans="1:35" ht="15" customHeight="1" x14ac:dyDescent="0.3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</row>
    <row r="156" spans="1:35" ht="15" customHeight="1" x14ac:dyDescent="0.3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</row>
    <row r="157" spans="1:35" ht="15" customHeight="1" x14ac:dyDescent="0.3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</row>
    <row r="158" spans="1:35" ht="15" customHeight="1" x14ac:dyDescent="0.3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</row>
    <row r="159" spans="1:35" ht="15" customHeight="1" x14ac:dyDescent="0.3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</row>
    <row r="160" spans="1:35" ht="15" customHeight="1" x14ac:dyDescent="0.3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</row>
    <row r="161" spans="1:35" ht="15" customHeight="1" x14ac:dyDescent="0.3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</row>
    <row r="162" spans="1:35" ht="15" customHeight="1" x14ac:dyDescent="0.3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</row>
    <row r="163" spans="1:35" ht="15" customHeight="1" x14ac:dyDescent="0.3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</row>
    <row r="164" spans="1:35" ht="15" customHeight="1" x14ac:dyDescent="0.3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</row>
    <row r="165" spans="1:35" ht="15" customHeight="1" x14ac:dyDescent="0.3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</row>
    <row r="166" spans="1:35" ht="15" customHeight="1" x14ac:dyDescent="0.3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</row>
    <row r="167" spans="1:35" ht="15" customHeight="1" x14ac:dyDescent="0.3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</row>
    <row r="168" spans="1:35" ht="15" customHeight="1" x14ac:dyDescent="0.3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</row>
    <row r="169" spans="1:35" ht="15" customHeight="1" x14ac:dyDescent="0.3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</row>
    <row r="170" spans="1:35" ht="15" customHeight="1" x14ac:dyDescent="0.3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</row>
    <row r="171" spans="1:35" ht="15" customHeight="1" x14ac:dyDescent="0.3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</row>
    <row r="172" spans="1:35" ht="15" customHeight="1" x14ac:dyDescent="0.3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</row>
    <row r="173" spans="1:35" ht="15" customHeight="1" x14ac:dyDescent="0.3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</row>
    <row r="174" spans="1:35" ht="15" customHeight="1" x14ac:dyDescent="0.3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</row>
    <row r="175" spans="1:35" ht="15" customHeight="1" x14ac:dyDescent="0.3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</row>
    <row r="176" spans="1:35" ht="15" customHeight="1" x14ac:dyDescent="0.3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</row>
    <row r="177" spans="1:35" ht="15" customHeight="1" x14ac:dyDescent="0.3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</row>
    <row r="178" spans="1:35" ht="15" customHeight="1" x14ac:dyDescent="0.3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</row>
    <row r="179" spans="1:35" ht="15" customHeight="1" x14ac:dyDescent="0.3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</row>
    <row r="180" spans="1:35" ht="15" customHeight="1" x14ac:dyDescent="0.3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</row>
    <row r="181" spans="1:35" ht="15" customHeight="1" x14ac:dyDescent="0.3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</row>
    <row r="182" spans="1:35" ht="15" customHeight="1" x14ac:dyDescent="0.3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</row>
    <row r="183" spans="1:35" ht="15" customHeight="1" x14ac:dyDescent="0.3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</row>
    <row r="184" spans="1:35" ht="15" customHeight="1" x14ac:dyDescent="0.3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</row>
    <row r="185" spans="1:35" ht="15" customHeight="1" x14ac:dyDescent="0.3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</row>
    <row r="186" spans="1:35" ht="15" customHeight="1" x14ac:dyDescent="0.3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</row>
    <row r="187" spans="1:35" ht="15" customHeight="1" x14ac:dyDescent="0.3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</row>
    <row r="188" spans="1:35" ht="15" customHeight="1" x14ac:dyDescent="0.3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</row>
    <row r="189" spans="1:35" ht="15" customHeight="1" x14ac:dyDescent="0.3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</row>
    <row r="190" spans="1:35" ht="15" customHeight="1" x14ac:dyDescent="0.3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</row>
    <row r="191" spans="1:35" ht="15" customHeight="1" x14ac:dyDescent="0.3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</row>
    <row r="192" spans="1:35" ht="15" customHeight="1" x14ac:dyDescent="0.3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</row>
    <row r="193" spans="1:35" ht="15" customHeight="1" x14ac:dyDescent="0.3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</row>
    <row r="194" spans="1:35" ht="15" customHeight="1" x14ac:dyDescent="0.3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</row>
    <row r="195" spans="1:35" ht="15" customHeight="1" x14ac:dyDescent="0.3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</row>
    <row r="196" spans="1:35" ht="15" customHeight="1" x14ac:dyDescent="0.3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</row>
    <row r="197" spans="1:35" ht="15" customHeight="1" x14ac:dyDescent="0.3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</row>
    <row r="198" spans="1:35" ht="15" customHeight="1" x14ac:dyDescent="0.3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</row>
    <row r="199" spans="1:35" ht="15" customHeight="1" x14ac:dyDescent="0.3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</row>
    <row r="200" spans="1:35" ht="15" customHeight="1" x14ac:dyDescent="0.3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</row>
    <row r="201" spans="1:35" ht="15" customHeight="1" x14ac:dyDescent="0.3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</row>
    <row r="202" spans="1:35" ht="15" customHeight="1" x14ac:dyDescent="0.3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</row>
    <row r="203" spans="1:35" ht="15" customHeight="1" x14ac:dyDescent="0.3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</row>
    <row r="204" spans="1:35" ht="15" customHeight="1" x14ac:dyDescent="0.3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</row>
    <row r="205" spans="1:35" ht="15" customHeight="1" x14ac:dyDescent="0.3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</row>
    <row r="206" spans="1:35" ht="15" customHeight="1" x14ac:dyDescent="0.3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</row>
    <row r="207" spans="1:35" ht="15" customHeight="1" x14ac:dyDescent="0.3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</row>
    <row r="208" spans="1:35" ht="15" customHeight="1" x14ac:dyDescent="0.3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</row>
    <row r="209" spans="1:35" ht="15" customHeight="1" x14ac:dyDescent="0.3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</row>
    <row r="210" spans="1:35" ht="15" customHeight="1" x14ac:dyDescent="0.3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</row>
    <row r="211" spans="1:35" ht="15" customHeight="1" x14ac:dyDescent="0.3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</row>
    <row r="212" spans="1:35" ht="15" customHeight="1" x14ac:dyDescent="0.3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</row>
    <row r="213" spans="1:35" ht="15" customHeight="1" x14ac:dyDescent="0.3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</row>
    <row r="214" spans="1:35" ht="15" customHeight="1" x14ac:dyDescent="0.3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</row>
    <row r="215" spans="1:35" ht="15" customHeight="1" x14ac:dyDescent="0.3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</row>
    <row r="216" spans="1:35" ht="15" customHeight="1" x14ac:dyDescent="0.3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</row>
    <row r="217" spans="1:35" ht="15" customHeight="1" x14ac:dyDescent="0.3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</row>
    <row r="218" spans="1:35" ht="15" customHeight="1" x14ac:dyDescent="0.3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</row>
    <row r="219" spans="1:35" ht="15" customHeight="1" x14ac:dyDescent="0.3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</row>
    <row r="220" spans="1:35" ht="15" customHeight="1" x14ac:dyDescent="0.3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</row>
    <row r="221" spans="1:35" ht="15" customHeight="1" x14ac:dyDescent="0.3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</row>
    <row r="222" spans="1:35" ht="15" customHeight="1" x14ac:dyDescent="0.3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</row>
    <row r="223" spans="1:35" ht="15" customHeight="1" x14ac:dyDescent="0.3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</row>
    <row r="224" spans="1:35" ht="15" customHeight="1" x14ac:dyDescent="0.3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</row>
    <row r="225" spans="1:35" ht="15" customHeight="1" x14ac:dyDescent="0.3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</row>
    <row r="226" spans="1:35" ht="15" customHeight="1" x14ac:dyDescent="0.3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</row>
    <row r="227" spans="1:35" ht="15" customHeight="1" x14ac:dyDescent="0.3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</row>
    <row r="228" spans="1:35" ht="15" customHeight="1" x14ac:dyDescent="0.3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</row>
    <row r="229" spans="1:35" ht="15" customHeight="1" x14ac:dyDescent="0.3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</row>
    <row r="230" spans="1:35" ht="15" customHeight="1" x14ac:dyDescent="0.3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</row>
    <row r="231" spans="1:35" ht="15" customHeight="1" x14ac:dyDescent="0.3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</row>
    <row r="232" spans="1:35" ht="15" customHeight="1" x14ac:dyDescent="0.3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</row>
    <row r="233" spans="1:35" ht="15" customHeight="1" x14ac:dyDescent="0.3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</row>
    <row r="234" spans="1:35" ht="15" customHeight="1" x14ac:dyDescent="0.3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</row>
    <row r="235" spans="1:35" ht="15" customHeight="1" x14ac:dyDescent="0.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</row>
    <row r="236" spans="1:35" ht="15" customHeight="1" x14ac:dyDescent="0.3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</row>
    <row r="237" spans="1:35" ht="15" customHeight="1" x14ac:dyDescent="0.3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</row>
    <row r="238" spans="1:35" ht="15" customHeight="1" x14ac:dyDescent="0.3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</row>
    <row r="239" spans="1:35" ht="15" customHeight="1" x14ac:dyDescent="0.3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</row>
    <row r="240" spans="1:35" ht="15" customHeight="1" x14ac:dyDescent="0.3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</row>
    <row r="241" spans="1:35" ht="15" customHeight="1" x14ac:dyDescent="0.3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</row>
    <row r="242" spans="1:35" ht="15" customHeight="1" x14ac:dyDescent="0.3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</row>
    <row r="243" spans="1:35" ht="15" customHeight="1" x14ac:dyDescent="0.3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</row>
    <row r="244" spans="1:35" ht="15" customHeight="1" x14ac:dyDescent="0.3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</row>
    <row r="245" spans="1:35" ht="15" customHeight="1" x14ac:dyDescent="0.3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</row>
    <row r="246" spans="1:35" ht="15" customHeight="1" x14ac:dyDescent="0.3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</row>
    <row r="247" spans="1:35" ht="15" customHeight="1" x14ac:dyDescent="0.3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</row>
    <row r="248" spans="1:35" ht="15" customHeight="1" x14ac:dyDescent="0.3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</row>
    <row r="249" spans="1:35" ht="15" customHeight="1" x14ac:dyDescent="0.3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</row>
    <row r="250" spans="1:35" ht="15" customHeight="1" x14ac:dyDescent="0.3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</row>
    <row r="251" spans="1:35" ht="15" customHeight="1" x14ac:dyDescent="0.3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</row>
    <row r="252" spans="1:35" ht="15" customHeight="1" x14ac:dyDescent="0.3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</row>
    <row r="253" spans="1:35" ht="15" customHeight="1" x14ac:dyDescent="0.3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</row>
    <row r="254" spans="1:35" ht="15" customHeight="1" x14ac:dyDescent="0.3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</row>
    <row r="255" spans="1:35" ht="15" customHeight="1" x14ac:dyDescent="0.3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</row>
    <row r="256" spans="1:35" ht="15" customHeight="1" x14ac:dyDescent="0.3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</row>
    <row r="257" spans="1:35" ht="15" customHeight="1" x14ac:dyDescent="0.3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</row>
    <row r="258" spans="1:35" ht="15" customHeight="1" x14ac:dyDescent="0.3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</row>
    <row r="259" spans="1:35" ht="15" customHeight="1" x14ac:dyDescent="0.3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</row>
    <row r="260" spans="1:35" ht="15" customHeight="1" x14ac:dyDescent="0.3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</row>
    <row r="261" spans="1:35" ht="15" customHeight="1" x14ac:dyDescent="0.3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</row>
    <row r="262" spans="1:35" ht="15" customHeight="1" x14ac:dyDescent="0.3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</row>
    <row r="263" spans="1:35" ht="14.25" customHeight="1" x14ac:dyDescent="0.3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</row>
    <row r="264" spans="1:35" ht="14.25" customHeight="1" x14ac:dyDescent="0.3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</row>
    <row r="265" spans="1:35" ht="14.25" customHeight="1" x14ac:dyDescent="0.3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</row>
    <row r="266" spans="1:35" ht="14.25" customHeight="1" x14ac:dyDescent="0.3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</row>
    <row r="267" spans="1:35" ht="14.25" customHeight="1" x14ac:dyDescent="0.3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</row>
    <row r="268" spans="1:35" ht="14.25" customHeight="1" x14ac:dyDescent="0.3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</row>
    <row r="269" spans="1:35" ht="14.25" customHeight="1" x14ac:dyDescent="0.3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</row>
    <row r="270" spans="1:35" ht="14.25" customHeight="1" x14ac:dyDescent="0.3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</row>
    <row r="271" spans="1:35" ht="14.25" customHeight="1" x14ac:dyDescent="0.3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</row>
    <row r="272" spans="1:35" ht="14.25" customHeight="1" x14ac:dyDescent="0.3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</row>
    <row r="273" spans="1:35" ht="14.25" customHeight="1" x14ac:dyDescent="0.3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</row>
    <row r="274" spans="1:35" ht="14.25" customHeight="1" x14ac:dyDescent="0.3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</row>
    <row r="275" spans="1:35" ht="14.25" customHeight="1" x14ac:dyDescent="0.3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</row>
    <row r="276" spans="1:35" ht="14.25" customHeight="1" x14ac:dyDescent="0.3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</row>
    <row r="277" spans="1:35" ht="14.25" customHeight="1" x14ac:dyDescent="0.3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</row>
    <row r="278" spans="1:35" ht="14.25" customHeight="1" x14ac:dyDescent="0.3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</row>
    <row r="279" spans="1:35" ht="14.25" customHeight="1" x14ac:dyDescent="0.3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</row>
    <row r="280" spans="1:35" ht="14.25" customHeight="1" x14ac:dyDescent="0.3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</row>
    <row r="281" spans="1:35" ht="14.25" customHeight="1" x14ac:dyDescent="0.3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</row>
    <row r="282" spans="1:35" ht="14.25" customHeight="1" x14ac:dyDescent="0.3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</row>
    <row r="283" spans="1:35" ht="14.25" customHeight="1" x14ac:dyDescent="0.3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</row>
    <row r="284" spans="1:35" ht="14.25" customHeight="1" x14ac:dyDescent="0.3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</row>
    <row r="285" spans="1:35" ht="14.25" customHeight="1" x14ac:dyDescent="0.3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</row>
    <row r="286" spans="1:35" ht="14.25" customHeight="1" x14ac:dyDescent="0.3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</row>
    <row r="287" spans="1:35" ht="14.25" customHeight="1" x14ac:dyDescent="0.3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</row>
    <row r="288" spans="1:35" ht="14.25" customHeight="1" x14ac:dyDescent="0.3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</row>
    <row r="289" spans="1:35" ht="14.25" customHeight="1" x14ac:dyDescent="0.3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</row>
    <row r="290" spans="1:35" ht="14.25" customHeight="1" x14ac:dyDescent="0.3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</row>
    <row r="291" spans="1:35" ht="14.25" customHeight="1" x14ac:dyDescent="0.3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</row>
    <row r="292" spans="1:35" ht="14.25" customHeight="1" x14ac:dyDescent="0.3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</row>
    <row r="293" spans="1:35" ht="14.25" customHeight="1" x14ac:dyDescent="0.3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</row>
    <row r="294" spans="1:35" ht="14.25" customHeight="1" x14ac:dyDescent="0.3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</row>
    <row r="295" spans="1:35" ht="14.25" customHeight="1" x14ac:dyDescent="0.3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</row>
    <row r="296" spans="1:35" ht="14.25" customHeight="1" x14ac:dyDescent="0.3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</row>
    <row r="297" spans="1:35" ht="14.25" customHeight="1" x14ac:dyDescent="0.3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</row>
    <row r="298" spans="1:35" ht="14.25" customHeight="1" x14ac:dyDescent="0.3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</row>
    <row r="299" spans="1:35" ht="14.25" customHeight="1" x14ac:dyDescent="0.3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</row>
    <row r="300" spans="1:35" ht="14.25" customHeight="1" x14ac:dyDescent="0.3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</row>
    <row r="301" spans="1:35" ht="14.25" customHeight="1" x14ac:dyDescent="0.3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</row>
    <row r="302" spans="1:35" ht="14.25" customHeight="1" x14ac:dyDescent="0.3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</row>
    <row r="303" spans="1:35" ht="14.25" customHeight="1" x14ac:dyDescent="0.3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</row>
    <row r="304" spans="1:35" ht="14.25" customHeight="1" x14ac:dyDescent="0.3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</row>
    <row r="305" spans="1:35" ht="14.25" customHeight="1" x14ac:dyDescent="0.3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</row>
    <row r="306" spans="1:35" ht="14.25" customHeight="1" x14ac:dyDescent="0.3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</row>
    <row r="307" spans="1:35" ht="14.25" customHeight="1" x14ac:dyDescent="0.3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</row>
    <row r="308" spans="1:35" ht="14.25" customHeight="1" x14ac:dyDescent="0.3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</row>
    <row r="309" spans="1:35" ht="14.25" customHeight="1" x14ac:dyDescent="0.3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</row>
    <row r="310" spans="1:35" ht="14.25" customHeight="1" x14ac:dyDescent="0.3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</row>
    <row r="311" spans="1:35" ht="14.25" customHeight="1" x14ac:dyDescent="0.3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</row>
    <row r="312" spans="1:35" ht="14.25" customHeight="1" x14ac:dyDescent="0.3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</row>
    <row r="313" spans="1:35" ht="14.25" customHeight="1" x14ac:dyDescent="0.3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</row>
    <row r="314" spans="1:35" ht="14.25" customHeight="1" x14ac:dyDescent="0.3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</row>
    <row r="315" spans="1:35" ht="14.25" customHeight="1" x14ac:dyDescent="0.3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</row>
    <row r="316" spans="1:35" ht="14.25" customHeight="1" x14ac:dyDescent="0.3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</row>
    <row r="317" spans="1:35" ht="14.25" customHeight="1" x14ac:dyDescent="0.3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</row>
    <row r="318" spans="1:35" ht="14.25" customHeight="1" x14ac:dyDescent="0.3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</row>
    <row r="319" spans="1:35" ht="14.25" customHeight="1" x14ac:dyDescent="0.3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</row>
    <row r="320" spans="1:35" ht="14.25" customHeight="1" x14ac:dyDescent="0.3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</row>
    <row r="321" spans="1:35" ht="14.25" customHeight="1" x14ac:dyDescent="0.3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</row>
    <row r="322" spans="1:35" ht="14.25" customHeight="1" x14ac:dyDescent="0.3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</row>
    <row r="323" spans="1:35" ht="14.25" customHeight="1" x14ac:dyDescent="0.3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</row>
    <row r="324" spans="1:35" ht="14.25" customHeight="1" x14ac:dyDescent="0.3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</row>
    <row r="325" spans="1:35" ht="14.25" customHeight="1" x14ac:dyDescent="0.3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</row>
    <row r="326" spans="1:35" ht="14.25" customHeight="1" x14ac:dyDescent="0.3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</row>
    <row r="327" spans="1:35" ht="14.25" customHeight="1" x14ac:dyDescent="0.3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</row>
    <row r="328" spans="1:35" ht="14.25" customHeight="1" x14ac:dyDescent="0.3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</row>
    <row r="329" spans="1:35" ht="14.25" customHeight="1" x14ac:dyDescent="0.3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</row>
    <row r="330" spans="1:35" ht="14.25" customHeight="1" x14ac:dyDescent="0.3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</row>
    <row r="331" spans="1:35" ht="14.25" customHeight="1" x14ac:dyDescent="0.3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</row>
    <row r="332" spans="1:35" ht="14.25" customHeight="1" x14ac:dyDescent="0.3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</row>
    <row r="333" spans="1:35" ht="14.25" customHeight="1" x14ac:dyDescent="0.3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</row>
    <row r="334" spans="1:35" ht="14.25" customHeight="1" x14ac:dyDescent="0.3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</row>
    <row r="335" spans="1:35" ht="14.25" customHeight="1" x14ac:dyDescent="0.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</row>
    <row r="336" spans="1:35" ht="14.25" customHeight="1" x14ac:dyDescent="0.3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</row>
    <row r="337" spans="1:35" ht="14.25" customHeight="1" x14ac:dyDescent="0.3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</row>
    <row r="338" spans="1:35" ht="14.25" customHeight="1" x14ac:dyDescent="0.3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</row>
    <row r="339" spans="1:35" ht="14.25" customHeight="1" x14ac:dyDescent="0.3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</row>
    <row r="340" spans="1:35" ht="14.25" customHeight="1" x14ac:dyDescent="0.3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</row>
    <row r="341" spans="1:35" ht="14.25" customHeight="1" x14ac:dyDescent="0.3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</row>
    <row r="342" spans="1:35" ht="14.25" customHeight="1" x14ac:dyDescent="0.3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</row>
    <row r="343" spans="1:35" ht="14.25" customHeight="1" x14ac:dyDescent="0.3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</row>
    <row r="344" spans="1:35" ht="14.25" customHeight="1" x14ac:dyDescent="0.3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</row>
    <row r="345" spans="1:35" ht="14.25" customHeight="1" x14ac:dyDescent="0.3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</row>
    <row r="346" spans="1:35" ht="14.25" customHeight="1" x14ac:dyDescent="0.3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</row>
    <row r="347" spans="1:35" ht="14.25" customHeight="1" x14ac:dyDescent="0.3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</row>
    <row r="348" spans="1:35" ht="14.25" customHeight="1" x14ac:dyDescent="0.3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</row>
    <row r="349" spans="1:35" ht="14.25" customHeight="1" x14ac:dyDescent="0.3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</row>
    <row r="350" spans="1:35" ht="14.25" customHeight="1" x14ac:dyDescent="0.3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</row>
    <row r="351" spans="1:35" ht="14.25" customHeight="1" x14ac:dyDescent="0.3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</row>
    <row r="352" spans="1:35" ht="14.25" customHeight="1" x14ac:dyDescent="0.3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</row>
    <row r="353" spans="1:35" ht="14.25" customHeight="1" x14ac:dyDescent="0.3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</row>
    <row r="354" spans="1:35" ht="14.25" customHeight="1" x14ac:dyDescent="0.3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</row>
    <row r="355" spans="1:35" ht="14.25" customHeight="1" x14ac:dyDescent="0.3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</row>
    <row r="356" spans="1:35" ht="14.25" customHeight="1" x14ac:dyDescent="0.3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</row>
    <row r="357" spans="1:35" ht="14.25" customHeight="1" x14ac:dyDescent="0.3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</row>
    <row r="358" spans="1:35" ht="14.25" customHeight="1" x14ac:dyDescent="0.3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</row>
    <row r="359" spans="1:35" ht="14.25" customHeight="1" x14ac:dyDescent="0.3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</row>
    <row r="360" spans="1:35" ht="14.25" customHeight="1" x14ac:dyDescent="0.3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</row>
    <row r="361" spans="1:35" ht="14.25" customHeight="1" x14ac:dyDescent="0.3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</row>
    <row r="362" spans="1:35" ht="14.25" customHeight="1" x14ac:dyDescent="0.3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</row>
    <row r="363" spans="1:35" ht="14.25" customHeight="1" x14ac:dyDescent="0.3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</row>
    <row r="364" spans="1:35" ht="14.25" customHeight="1" x14ac:dyDescent="0.3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</row>
    <row r="365" spans="1:35" ht="14.25" customHeight="1" x14ac:dyDescent="0.3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</row>
    <row r="366" spans="1:35" ht="14.25" customHeight="1" x14ac:dyDescent="0.3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</row>
    <row r="367" spans="1:35" ht="14.25" customHeight="1" x14ac:dyDescent="0.3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</row>
    <row r="368" spans="1:35" ht="14.25" customHeight="1" x14ac:dyDescent="0.3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</row>
    <row r="369" spans="1:35" ht="14.25" customHeight="1" x14ac:dyDescent="0.3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</row>
    <row r="370" spans="1:35" ht="14.25" customHeight="1" x14ac:dyDescent="0.3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</row>
    <row r="371" spans="1:35" ht="14.25" customHeight="1" x14ac:dyDescent="0.3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</row>
    <row r="372" spans="1:35" ht="14.25" customHeight="1" x14ac:dyDescent="0.3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</row>
    <row r="373" spans="1:35" ht="14.25" customHeight="1" x14ac:dyDescent="0.3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</row>
    <row r="374" spans="1:35" ht="14.25" customHeight="1" x14ac:dyDescent="0.3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</row>
    <row r="375" spans="1:35" ht="14.25" customHeight="1" x14ac:dyDescent="0.3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</row>
    <row r="376" spans="1:35" ht="14.25" customHeight="1" x14ac:dyDescent="0.3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</row>
    <row r="377" spans="1:35" ht="14.25" customHeight="1" x14ac:dyDescent="0.3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</row>
    <row r="378" spans="1:35" ht="14.25" customHeight="1" x14ac:dyDescent="0.3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</row>
    <row r="379" spans="1:35" ht="14.25" customHeight="1" x14ac:dyDescent="0.3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</row>
    <row r="380" spans="1:35" ht="14.25" customHeight="1" x14ac:dyDescent="0.3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</row>
    <row r="381" spans="1:35" ht="14.25" customHeight="1" x14ac:dyDescent="0.3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</row>
    <row r="382" spans="1:35" ht="14.25" customHeight="1" x14ac:dyDescent="0.3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</row>
    <row r="383" spans="1:35" ht="14.25" customHeight="1" x14ac:dyDescent="0.3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</row>
    <row r="384" spans="1:35" ht="14.25" customHeight="1" x14ac:dyDescent="0.3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</row>
    <row r="385" spans="1:35" ht="14.25" customHeight="1" x14ac:dyDescent="0.3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</row>
    <row r="386" spans="1:35" ht="14.25" customHeight="1" x14ac:dyDescent="0.3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</row>
    <row r="387" spans="1:35" ht="14.25" customHeight="1" x14ac:dyDescent="0.3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</row>
    <row r="388" spans="1:35" ht="14.25" customHeight="1" x14ac:dyDescent="0.3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</row>
    <row r="389" spans="1:35" ht="14.25" customHeight="1" x14ac:dyDescent="0.3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</row>
    <row r="390" spans="1:35" ht="14.25" customHeight="1" x14ac:dyDescent="0.3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</row>
    <row r="391" spans="1:35" ht="14.25" customHeight="1" x14ac:dyDescent="0.3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</row>
    <row r="392" spans="1:35" ht="14.25" customHeight="1" x14ac:dyDescent="0.3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</row>
    <row r="393" spans="1:35" ht="14.25" customHeight="1" x14ac:dyDescent="0.3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</row>
    <row r="394" spans="1:35" ht="14.25" customHeight="1" x14ac:dyDescent="0.3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</row>
    <row r="395" spans="1:35" ht="14.25" customHeight="1" x14ac:dyDescent="0.3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</row>
    <row r="396" spans="1:35" ht="14.25" customHeight="1" x14ac:dyDescent="0.3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</row>
    <row r="397" spans="1:35" ht="14.25" customHeight="1" x14ac:dyDescent="0.3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</row>
    <row r="398" spans="1:35" ht="14.25" customHeight="1" x14ac:dyDescent="0.3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</row>
    <row r="399" spans="1:35" ht="14.25" customHeight="1" x14ac:dyDescent="0.3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</row>
    <row r="400" spans="1:35" ht="14.25" customHeight="1" x14ac:dyDescent="0.3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</row>
    <row r="401" spans="1:35" ht="14.25" customHeight="1" x14ac:dyDescent="0.3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</row>
    <row r="402" spans="1:35" ht="14.25" customHeight="1" x14ac:dyDescent="0.3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</row>
    <row r="403" spans="1:35" ht="14.25" customHeight="1" x14ac:dyDescent="0.3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</row>
    <row r="404" spans="1:35" ht="14.25" customHeight="1" x14ac:dyDescent="0.3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</row>
    <row r="405" spans="1:35" ht="14.25" customHeight="1" x14ac:dyDescent="0.3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</row>
    <row r="406" spans="1:35" ht="14.25" customHeight="1" x14ac:dyDescent="0.3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</row>
    <row r="407" spans="1:35" ht="14.25" customHeight="1" x14ac:dyDescent="0.3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</row>
    <row r="408" spans="1:35" ht="14.25" customHeight="1" x14ac:dyDescent="0.3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</row>
    <row r="409" spans="1:35" ht="14.25" customHeight="1" x14ac:dyDescent="0.3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</row>
    <row r="410" spans="1:35" ht="14.25" customHeight="1" x14ac:dyDescent="0.3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</row>
    <row r="411" spans="1:35" ht="14.25" customHeight="1" x14ac:dyDescent="0.3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</row>
    <row r="412" spans="1:35" ht="14.25" customHeight="1" x14ac:dyDescent="0.3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</row>
    <row r="413" spans="1:35" ht="14.25" customHeight="1" x14ac:dyDescent="0.3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</row>
    <row r="414" spans="1:35" ht="14.25" customHeight="1" x14ac:dyDescent="0.3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</row>
    <row r="415" spans="1:35" ht="14.25" customHeight="1" x14ac:dyDescent="0.3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</row>
    <row r="416" spans="1:35" ht="14.25" customHeight="1" x14ac:dyDescent="0.3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</row>
    <row r="417" spans="1:35" ht="14.25" customHeight="1" x14ac:dyDescent="0.3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</row>
    <row r="418" spans="1:35" ht="14.25" customHeight="1" x14ac:dyDescent="0.3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</row>
    <row r="419" spans="1:35" ht="14.25" customHeight="1" x14ac:dyDescent="0.3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</row>
    <row r="420" spans="1:35" ht="14.25" customHeight="1" x14ac:dyDescent="0.3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</row>
    <row r="421" spans="1:35" ht="14.25" customHeight="1" x14ac:dyDescent="0.3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</row>
    <row r="422" spans="1:35" ht="14.25" customHeight="1" x14ac:dyDescent="0.3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</row>
    <row r="423" spans="1:35" ht="14.25" customHeight="1" x14ac:dyDescent="0.3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</row>
    <row r="424" spans="1:35" ht="14.25" customHeight="1" x14ac:dyDescent="0.3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</row>
    <row r="425" spans="1:35" ht="14.25" customHeight="1" x14ac:dyDescent="0.3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</row>
    <row r="426" spans="1:35" ht="14.25" customHeight="1" x14ac:dyDescent="0.3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</row>
    <row r="427" spans="1:35" ht="14.25" customHeight="1" x14ac:dyDescent="0.3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</row>
    <row r="428" spans="1:35" ht="14.25" customHeight="1" x14ac:dyDescent="0.3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</row>
    <row r="429" spans="1:35" ht="14.25" customHeight="1" x14ac:dyDescent="0.3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</row>
    <row r="430" spans="1:35" ht="14.25" customHeight="1" x14ac:dyDescent="0.3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</row>
    <row r="431" spans="1:35" ht="14.25" customHeight="1" x14ac:dyDescent="0.3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</row>
    <row r="432" spans="1:35" ht="14.25" customHeight="1" x14ac:dyDescent="0.3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</row>
    <row r="433" spans="1:35" ht="14.25" customHeight="1" x14ac:dyDescent="0.3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</row>
    <row r="434" spans="1:35" ht="14.25" customHeight="1" x14ac:dyDescent="0.3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</row>
    <row r="435" spans="1:35" ht="14.25" customHeight="1" x14ac:dyDescent="0.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</row>
    <row r="436" spans="1:35" ht="14.25" customHeight="1" x14ac:dyDescent="0.3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</row>
    <row r="437" spans="1:35" ht="14.25" customHeight="1" x14ac:dyDescent="0.3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</row>
    <row r="438" spans="1:35" ht="14.25" customHeight="1" x14ac:dyDescent="0.3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</row>
    <row r="439" spans="1:35" ht="14.25" customHeight="1" x14ac:dyDescent="0.3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</row>
    <row r="440" spans="1:35" ht="14.25" customHeight="1" x14ac:dyDescent="0.3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</row>
    <row r="441" spans="1:35" ht="14.25" customHeight="1" x14ac:dyDescent="0.3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</row>
    <row r="442" spans="1:35" ht="14.25" customHeight="1" x14ac:dyDescent="0.3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</row>
    <row r="443" spans="1:35" ht="14.25" customHeight="1" x14ac:dyDescent="0.3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</row>
    <row r="444" spans="1:35" ht="14.25" customHeight="1" x14ac:dyDescent="0.3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</row>
    <row r="445" spans="1:35" ht="14.25" customHeight="1" x14ac:dyDescent="0.3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</row>
    <row r="446" spans="1:35" ht="14.25" customHeight="1" x14ac:dyDescent="0.3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</row>
    <row r="447" spans="1:35" ht="14.25" customHeight="1" x14ac:dyDescent="0.3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</row>
    <row r="448" spans="1:35" ht="14.25" customHeight="1" x14ac:dyDescent="0.3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</row>
    <row r="449" spans="1:35" ht="14.25" customHeight="1" x14ac:dyDescent="0.3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</row>
    <row r="450" spans="1:35" ht="14.25" customHeight="1" x14ac:dyDescent="0.3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</row>
    <row r="451" spans="1:35" ht="14.25" customHeight="1" x14ac:dyDescent="0.3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</row>
    <row r="452" spans="1:35" ht="14.25" customHeight="1" x14ac:dyDescent="0.3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</row>
    <row r="453" spans="1:35" ht="14.25" customHeight="1" x14ac:dyDescent="0.3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</row>
    <row r="454" spans="1:35" ht="14.25" customHeight="1" x14ac:dyDescent="0.3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</row>
    <row r="455" spans="1:35" ht="14.25" customHeight="1" x14ac:dyDescent="0.3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</row>
    <row r="456" spans="1:35" ht="14.25" customHeight="1" x14ac:dyDescent="0.3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</row>
    <row r="457" spans="1:35" ht="14.25" customHeight="1" x14ac:dyDescent="0.3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</row>
    <row r="458" spans="1:35" ht="14.25" customHeight="1" x14ac:dyDescent="0.3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</row>
    <row r="459" spans="1:35" ht="14.25" customHeight="1" x14ac:dyDescent="0.3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</row>
    <row r="460" spans="1:35" ht="14.25" customHeight="1" x14ac:dyDescent="0.3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</row>
    <row r="461" spans="1:35" ht="14.25" customHeight="1" x14ac:dyDescent="0.3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</row>
    <row r="462" spans="1:35" ht="14.25" customHeight="1" x14ac:dyDescent="0.3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</row>
    <row r="463" spans="1:35" ht="14.25" customHeight="1" x14ac:dyDescent="0.3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</row>
    <row r="464" spans="1:35" ht="14.25" customHeight="1" x14ac:dyDescent="0.3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</row>
    <row r="465" spans="1:35" ht="14.25" customHeight="1" x14ac:dyDescent="0.3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</row>
    <row r="466" spans="1:35" ht="14.25" customHeight="1" x14ac:dyDescent="0.3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</row>
    <row r="467" spans="1:35" ht="14.25" customHeight="1" x14ac:dyDescent="0.3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</row>
    <row r="468" spans="1:35" ht="14.25" customHeight="1" x14ac:dyDescent="0.3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</row>
    <row r="469" spans="1:35" ht="14.25" customHeight="1" x14ac:dyDescent="0.3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</row>
    <row r="470" spans="1:35" ht="14.25" customHeight="1" x14ac:dyDescent="0.3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</row>
    <row r="471" spans="1:35" ht="14.25" customHeight="1" x14ac:dyDescent="0.3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</row>
    <row r="472" spans="1:35" ht="14.25" customHeight="1" x14ac:dyDescent="0.3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</row>
    <row r="473" spans="1:35" ht="14.25" customHeight="1" x14ac:dyDescent="0.3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</row>
    <row r="474" spans="1:35" ht="14.25" customHeight="1" x14ac:dyDescent="0.3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</row>
    <row r="475" spans="1:35" ht="14.25" customHeight="1" x14ac:dyDescent="0.3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</row>
    <row r="476" spans="1:35" ht="14.25" customHeight="1" x14ac:dyDescent="0.3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</row>
    <row r="477" spans="1:35" ht="14.25" customHeight="1" x14ac:dyDescent="0.3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</row>
    <row r="478" spans="1:35" ht="14.25" customHeight="1" x14ac:dyDescent="0.3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</row>
    <row r="479" spans="1:35" ht="14.25" customHeight="1" x14ac:dyDescent="0.3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</row>
    <row r="480" spans="1:35" ht="14.25" customHeight="1" x14ac:dyDescent="0.3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</row>
    <row r="481" spans="1:35" ht="14.25" customHeight="1" x14ac:dyDescent="0.3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</row>
    <row r="482" spans="1:35" ht="14.25" customHeight="1" x14ac:dyDescent="0.3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</row>
    <row r="483" spans="1:35" ht="14.25" customHeight="1" x14ac:dyDescent="0.3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</row>
    <row r="484" spans="1:35" ht="14.25" customHeight="1" x14ac:dyDescent="0.3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</row>
    <row r="485" spans="1:35" ht="14.25" customHeight="1" x14ac:dyDescent="0.3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</row>
    <row r="486" spans="1:35" ht="14.25" customHeight="1" x14ac:dyDescent="0.3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</row>
    <row r="487" spans="1:35" ht="14.25" customHeight="1" x14ac:dyDescent="0.3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</row>
    <row r="488" spans="1:35" ht="14.25" customHeight="1" x14ac:dyDescent="0.3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</row>
    <row r="489" spans="1:35" ht="14.25" customHeight="1" x14ac:dyDescent="0.3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</row>
    <row r="490" spans="1:35" ht="14.25" customHeight="1" x14ac:dyDescent="0.3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</row>
    <row r="491" spans="1:35" ht="14.25" customHeight="1" x14ac:dyDescent="0.3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</row>
    <row r="492" spans="1:35" ht="14.25" customHeight="1" x14ac:dyDescent="0.3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</row>
    <row r="493" spans="1:35" ht="14.25" customHeight="1" x14ac:dyDescent="0.3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</row>
    <row r="494" spans="1:35" ht="14.25" customHeight="1" x14ac:dyDescent="0.3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</row>
    <row r="495" spans="1:35" ht="14.25" customHeight="1" x14ac:dyDescent="0.3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</row>
    <row r="496" spans="1:35" ht="14.25" customHeight="1" x14ac:dyDescent="0.3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</row>
    <row r="497" spans="1:35" ht="14.25" customHeight="1" x14ac:dyDescent="0.3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</row>
    <row r="498" spans="1:35" ht="14.25" customHeight="1" x14ac:dyDescent="0.3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</row>
    <row r="499" spans="1:35" ht="14.25" customHeight="1" x14ac:dyDescent="0.3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</row>
    <row r="500" spans="1:35" ht="14.25" customHeight="1" x14ac:dyDescent="0.3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</row>
    <row r="501" spans="1:35" ht="14.25" customHeight="1" x14ac:dyDescent="0.3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</row>
    <row r="502" spans="1:35" ht="14.25" customHeight="1" x14ac:dyDescent="0.3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</row>
    <row r="503" spans="1:35" ht="14.25" customHeight="1" x14ac:dyDescent="0.3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</row>
    <row r="504" spans="1:35" ht="14.25" customHeight="1" x14ac:dyDescent="0.3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</row>
    <row r="505" spans="1:35" ht="14.25" customHeight="1" x14ac:dyDescent="0.3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</row>
    <row r="506" spans="1:35" ht="14.25" customHeight="1" x14ac:dyDescent="0.3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</row>
    <row r="507" spans="1:35" ht="14.25" customHeight="1" x14ac:dyDescent="0.3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</row>
    <row r="508" spans="1:35" ht="14.25" customHeight="1" x14ac:dyDescent="0.3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</row>
    <row r="509" spans="1:35" ht="14.25" customHeight="1" x14ac:dyDescent="0.3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</row>
    <row r="510" spans="1:35" ht="14.25" customHeight="1" x14ac:dyDescent="0.3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</row>
    <row r="511" spans="1:35" ht="14.25" customHeight="1" x14ac:dyDescent="0.3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</row>
    <row r="512" spans="1:35" ht="14.25" customHeight="1" x14ac:dyDescent="0.3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</row>
    <row r="513" spans="1:35" ht="14.25" customHeight="1" x14ac:dyDescent="0.3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</row>
    <row r="514" spans="1:35" ht="14.25" customHeight="1" x14ac:dyDescent="0.3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</row>
    <row r="515" spans="1:35" ht="14.25" customHeight="1" x14ac:dyDescent="0.3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</row>
    <row r="516" spans="1:35" ht="14.25" customHeight="1" x14ac:dyDescent="0.3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</row>
    <row r="517" spans="1:35" ht="14.25" customHeight="1" x14ac:dyDescent="0.3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</row>
    <row r="518" spans="1:35" ht="14.25" customHeight="1" x14ac:dyDescent="0.3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</row>
    <row r="519" spans="1:35" ht="14.25" customHeight="1" x14ac:dyDescent="0.3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</row>
    <row r="520" spans="1:35" ht="14.25" customHeight="1" x14ac:dyDescent="0.3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</row>
    <row r="521" spans="1:35" ht="14.25" customHeight="1" x14ac:dyDescent="0.3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</row>
    <row r="522" spans="1:35" ht="14.25" customHeight="1" x14ac:dyDescent="0.3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</row>
    <row r="523" spans="1:35" ht="14.25" customHeight="1" x14ac:dyDescent="0.3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</row>
    <row r="524" spans="1:35" ht="14.25" customHeight="1" x14ac:dyDescent="0.3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</row>
    <row r="525" spans="1:35" ht="14.25" customHeight="1" x14ac:dyDescent="0.3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</row>
    <row r="526" spans="1:35" ht="14.25" customHeight="1" x14ac:dyDescent="0.3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</row>
    <row r="527" spans="1:35" ht="14.25" customHeight="1" x14ac:dyDescent="0.3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</row>
    <row r="528" spans="1:35" ht="14.25" customHeight="1" x14ac:dyDescent="0.3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</row>
    <row r="529" spans="1:35" ht="14.25" customHeight="1" x14ac:dyDescent="0.3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</row>
    <row r="530" spans="1:35" ht="14.25" customHeight="1" x14ac:dyDescent="0.3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</row>
    <row r="531" spans="1:35" ht="14.25" customHeight="1" x14ac:dyDescent="0.3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</row>
    <row r="532" spans="1:35" ht="14.25" customHeight="1" x14ac:dyDescent="0.3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</row>
    <row r="533" spans="1:35" ht="14.25" customHeight="1" x14ac:dyDescent="0.3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</row>
    <row r="534" spans="1:35" ht="14.25" customHeight="1" x14ac:dyDescent="0.3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</row>
    <row r="535" spans="1:35" ht="14.25" customHeight="1" x14ac:dyDescent="0.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</row>
    <row r="536" spans="1:35" ht="14.25" customHeight="1" x14ac:dyDescent="0.3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</row>
    <row r="537" spans="1:35" ht="14.25" customHeight="1" x14ac:dyDescent="0.3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</row>
    <row r="538" spans="1:35" ht="14.25" customHeight="1" x14ac:dyDescent="0.3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</row>
    <row r="539" spans="1:35" ht="14.25" customHeight="1" x14ac:dyDescent="0.3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</row>
    <row r="540" spans="1:35" ht="14.25" customHeight="1" x14ac:dyDescent="0.3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</row>
    <row r="541" spans="1:35" ht="14.25" customHeight="1" x14ac:dyDescent="0.3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</row>
    <row r="542" spans="1:35" ht="14.25" customHeight="1" x14ac:dyDescent="0.3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</row>
    <row r="543" spans="1:35" ht="14.25" customHeight="1" x14ac:dyDescent="0.3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</row>
    <row r="544" spans="1:35" ht="14.25" customHeight="1" x14ac:dyDescent="0.3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</row>
    <row r="545" spans="1:35" ht="14.25" customHeight="1" x14ac:dyDescent="0.3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</row>
    <row r="546" spans="1:35" ht="14.25" customHeight="1" x14ac:dyDescent="0.3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</row>
    <row r="547" spans="1:35" ht="14.25" customHeight="1" x14ac:dyDescent="0.3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</row>
    <row r="548" spans="1:35" ht="14.25" customHeight="1" x14ac:dyDescent="0.3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</row>
    <row r="549" spans="1:35" ht="14.25" customHeight="1" x14ac:dyDescent="0.3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</row>
    <row r="550" spans="1:35" ht="14.25" customHeight="1" x14ac:dyDescent="0.3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</row>
    <row r="551" spans="1:35" ht="14.25" customHeight="1" x14ac:dyDescent="0.3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</row>
    <row r="552" spans="1:35" ht="14.25" customHeight="1" x14ac:dyDescent="0.3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</row>
    <row r="553" spans="1:35" ht="14.25" customHeight="1" x14ac:dyDescent="0.3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</row>
    <row r="554" spans="1:35" ht="14.25" customHeight="1" x14ac:dyDescent="0.3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</row>
    <row r="555" spans="1:35" ht="14.25" customHeight="1" x14ac:dyDescent="0.3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</row>
    <row r="556" spans="1:35" ht="14.25" customHeight="1" x14ac:dyDescent="0.3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</row>
    <row r="557" spans="1:35" ht="14.25" customHeight="1" x14ac:dyDescent="0.3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</row>
    <row r="558" spans="1:35" ht="14.25" customHeight="1" x14ac:dyDescent="0.3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</row>
    <row r="559" spans="1:35" ht="14.25" customHeight="1" x14ac:dyDescent="0.3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</row>
    <row r="560" spans="1:35" ht="14.25" customHeight="1" x14ac:dyDescent="0.3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</row>
    <row r="561" spans="1:35" ht="14.25" customHeight="1" x14ac:dyDescent="0.3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</row>
    <row r="562" spans="1:35" ht="14.25" customHeight="1" x14ac:dyDescent="0.3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</row>
    <row r="563" spans="1:35" ht="14.25" customHeight="1" x14ac:dyDescent="0.3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</row>
    <row r="564" spans="1:35" ht="14.25" customHeight="1" x14ac:dyDescent="0.3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</row>
    <row r="565" spans="1:35" ht="14.25" customHeight="1" x14ac:dyDescent="0.3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</row>
    <row r="566" spans="1:35" ht="14.25" customHeight="1" x14ac:dyDescent="0.3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</row>
    <row r="567" spans="1:35" ht="14.25" customHeight="1" x14ac:dyDescent="0.3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</row>
    <row r="568" spans="1:35" ht="14.25" customHeight="1" x14ac:dyDescent="0.3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</row>
    <row r="569" spans="1:35" ht="14.25" customHeight="1" x14ac:dyDescent="0.3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</row>
    <row r="570" spans="1:35" ht="14.25" customHeight="1" x14ac:dyDescent="0.3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</row>
    <row r="571" spans="1:35" ht="14.25" customHeight="1" x14ac:dyDescent="0.3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</row>
    <row r="572" spans="1:35" ht="14.25" customHeight="1" x14ac:dyDescent="0.3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</row>
    <row r="573" spans="1:35" ht="14.25" customHeight="1" x14ac:dyDescent="0.3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</row>
    <row r="574" spans="1:35" ht="14.25" customHeight="1" x14ac:dyDescent="0.3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</row>
    <row r="575" spans="1:35" ht="14.25" customHeight="1" x14ac:dyDescent="0.3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</row>
    <row r="576" spans="1:35" ht="14.25" customHeight="1" x14ac:dyDescent="0.3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</row>
    <row r="577" spans="1:35" ht="14.25" customHeight="1" x14ac:dyDescent="0.3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</row>
    <row r="578" spans="1:35" ht="14.25" customHeight="1" x14ac:dyDescent="0.3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</row>
    <row r="579" spans="1:35" ht="14.25" customHeight="1" x14ac:dyDescent="0.3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</row>
    <row r="580" spans="1:35" ht="14.25" customHeight="1" x14ac:dyDescent="0.3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</row>
    <row r="581" spans="1:35" ht="14.25" customHeight="1" x14ac:dyDescent="0.3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</row>
    <row r="582" spans="1:35" ht="14.25" customHeight="1" x14ac:dyDescent="0.3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</row>
    <row r="583" spans="1:35" ht="14.25" customHeight="1" x14ac:dyDescent="0.3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</row>
    <row r="584" spans="1:35" ht="14.25" customHeight="1" x14ac:dyDescent="0.3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</row>
    <row r="585" spans="1:35" ht="14.25" customHeight="1" x14ac:dyDescent="0.3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</row>
    <row r="586" spans="1:35" ht="14.25" customHeight="1" x14ac:dyDescent="0.3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</row>
    <row r="587" spans="1:35" ht="14.25" customHeight="1" x14ac:dyDescent="0.3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</row>
    <row r="588" spans="1:35" ht="14.25" customHeight="1" x14ac:dyDescent="0.3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</row>
    <row r="589" spans="1:35" ht="14.25" customHeight="1" x14ac:dyDescent="0.3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</row>
    <row r="590" spans="1:35" ht="14.25" customHeight="1" x14ac:dyDescent="0.3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</row>
    <row r="591" spans="1:35" ht="14.25" customHeight="1" x14ac:dyDescent="0.3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</row>
    <row r="592" spans="1:35" ht="14.25" customHeight="1" x14ac:dyDescent="0.3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</row>
    <row r="593" spans="1:35" ht="14.25" customHeight="1" x14ac:dyDescent="0.3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</row>
    <row r="594" spans="1:35" ht="14.25" customHeight="1" x14ac:dyDescent="0.3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</row>
    <row r="595" spans="1:35" ht="14.25" customHeight="1" x14ac:dyDescent="0.3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</row>
    <row r="596" spans="1:35" ht="14.25" customHeight="1" x14ac:dyDescent="0.3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</row>
    <row r="597" spans="1:35" ht="14.25" customHeight="1" x14ac:dyDescent="0.3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</row>
    <row r="598" spans="1:35" ht="14.25" customHeight="1" x14ac:dyDescent="0.3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</row>
    <row r="599" spans="1:35" ht="14.25" customHeight="1" x14ac:dyDescent="0.3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</row>
    <row r="600" spans="1:35" ht="14.25" customHeight="1" x14ac:dyDescent="0.3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</row>
    <row r="601" spans="1:35" ht="14.25" customHeight="1" x14ac:dyDescent="0.3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</row>
    <row r="602" spans="1:35" ht="14.25" customHeight="1" x14ac:dyDescent="0.3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</row>
    <row r="603" spans="1:35" ht="14.25" customHeight="1" x14ac:dyDescent="0.3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</row>
    <row r="604" spans="1:35" ht="14.25" customHeight="1" x14ac:dyDescent="0.3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</row>
    <row r="605" spans="1:35" ht="14.25" customHeight="1" x14ac:dyDescent="0.3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</row>
    <row r="606" spans="1:35" ht="14.25" customHeight="1" x14ac:dyDescent="0.3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</row>
    <row r="607" spans="1:35" ht="14.25" customHeight="1" x14ac:dyDescent="0.3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</row>
    <row r="608" spans="1:35" ht="14.25" customHeight="1" x14ac:dyDescent="0.3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</row>
    <row r="609" spans="1:35" ht="14.25" customHeight="1" x14ac:dyDescent="0.3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</row>
    <row r="610" spans="1:35" ht="14.25" customHeight="1" x14ac:dyDescent="0.3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</row>
    <row r="611" spans="1:35" ht="14.25" customHeight="1" x14ac:dyDescent="0.3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</row>
    <row r="612" spans="1:35" ht="14.25" customHeight="1" x14ac:dyDescent="0.3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</row>
    <row r="613" spans="1:35" ht="14.25" customHeight="1" x14ac:dyDescent="0.3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</row>
    <row r="614" spans="1:35" ht="14.25" customHeight="1" x14ac:dyDescent="0.3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</row>
    <row r="615" spans="1:35" ht="14.25" customHeight="1" x14ac:dyDescent="0.3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</row>
    <row r="616" spans="1:35" ht="14.25" customHeight="1" x14ac:dyDescent="0.3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</row>
    <row r="617" spans="1:35" ht="14.25" customHeight="1" x14ac:dyDescent="0.3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</row>
    <row r="618" spans="1:35" ht="14.25" customHeight="1" x14ac:dyDescent="0.3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</row>
    <row r="619" spans="1:35" ht="14.25" customHeight="1" x14ac:dyDescent="0.3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</row>
    <row r="620" spans="1:35" ht="14.25" customHeight="1" x14ac:dyDescent="0.3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</row>
    <row r="621" spans="1:35" ht="14.25" customHeight="1" x14ac:dyDescent="0.3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</row>
    <row r="622" spans="1:35" ht="14.25" customHeight="1" x14ac:dyDescent="0.3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</row>
    <row r="623" spans="1:35" ht="14.25" customHeight="1" x14ac:dyDescent="0.3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</row>
    <row r="624" spans="1:35" ht="14.25" customHeight="1" x14ac:dyDescent="0.3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</row>
    <row r="625" spans="1:35" ht="14.25" customHeight="1" x14ac:dyDescent="0.3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</row>
    <row r="626" spans="1:35" ht="14.25" customHeight="1" x14ac:dyDescent="0.3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</row>
    <row r="627" spans="1:35" ht="14.25" customHeight="1" x14ac:dyDescent="0.3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</row>
    <row r="628" spans="1:35" ht="14.25" customHeight="1" x14ac:dyDescent="0.3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</row>
    <row r="629" spans="1:35" ht="14.25" customHeight="1" x14ac:dyDescent="0.3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</row>
    <row r="630" spans="1:35" ht="14.25" customHeight="1" x14ac:dyDescent="0.3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</row>
    <row r="631" spans="1:35" ht="14.25" customHeight="1" x14ac:dyDescent="0.3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</row>
    <row r="632" spans="1:35" ht="14.25" customHeight="1" x14ac:dyDescent="0.3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</row>
    <row r="633" spans="1:35" ht="14.25" customHeight="1" x14ac:dyDescent="0.3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</row>
    <row r="634" spans="1:35" ht="14.25" customHeight="1" x14ac:dyDescent="0.3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</row>
    <row r="635" spans="1:35" ht="14.25" customHeight="1" x14ac:dyDescent="0.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</row>
    <row r="636" spans="1:35" ht="14.25" customHeight="1" x14ac:dyDescent="0.3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</row>
    <row r="637" spans="1:35" ht="14.25" customHeight="1" x14ac:dyDescent="0.3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</row>
    <row r="638" spans="1:35" ht="14.25" customHeight="1" x14ac:dyDescent="0.3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</row>
    <row r="639" spans="1:35" ht="14.25" customHeight="1" x14ac:dyDescent="0.3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</row>
    <row r="640" spans="1:35" ht="14.25" customHeight="1" x14ac:dyDescent="0.3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</row>
    <row r="641" spans="1:35" ht="14.25" customHeight="1" x14ac:dyDescent="0.3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</row>
    <row r="642" spans="1:35" ht="14.25" customHeight="1" x14ac:dyDescent="0.3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</row>
    <row r="643" spans="1:35" ht="14.25" customHeight="1" x14ac:dyDescent="0.3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</row>
    <row r="644" spans="1:35" ht="14.25" customHeight="1" x14ac:dyDescent="0.3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</row>
    <row r="645" spans="1:35" ht="14.25" customHeight="1" x14ac:dyDescent="0.3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</row>
    <row r="646" spans="1:35" ht="14.25" customHeight="1" x14ac:dyDescent="0.3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</row>
    <row r="647" spans="1:35" ht="14.25" customHeight="1" x14ac:dyDescent="0.3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</row>
    <row r="648" spans="1:35" ht="14.25" customHeight="1" x14ac:dyDescent="0.3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</row>
    <row r="649" spans="1:35" ht="14.25" customHeight="1" x14ac:dyDescent="0.3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</row>
    <row r="650" spans="1:35" ht="14.25" customHeight="1" x14ac:dyDescent="0.3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</row>
    <row r="651" spans="1:35" ht="14.25" customHeight="1" x14ac:dyDescent="0.3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</row>
    <row r="652" spans="1:35" ht="14.25" customHeight="1" x14ac:dyDescent="0.3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</row>
    <row r="653" spans="1:35" ht="14.25" customHeight="1" x14ac:dyDescent="0.3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</row>
    <row r="654" spans="1:35" ht="14.25" customHeight="1" x14ac:dyDescent="0.3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</row>
    <row r="655" spans="1:35" ht="14.25" customHeight="1" x14ac:dyDescent="0.3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</row>
    <row r="656" spans="1:35" ht="14.25" customHeight="1" x14ac:dyDescent="0.3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</row>
    <row r="657" spans="1:35" ht="14.25" customHeight="1" x14ac:dyDescent="0.3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</row>
    <row r="658" spans="1:35" ht="14.25" customHeight="1" x14ac:dyDescent="0.3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</row>
    <row r="659" spans="1:35" ht="14.25" customHeight="1" x14ac:dyDescent="0.3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</row>
    <row r="660" spans="1:35" ht="14.25" customHeight="1" x14ac:dyDescent="0.3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</row>
    <row r="661" spans="1:35" ht="14.25" customHeight="1" x14ac:dyDescent="0.3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</row>
    <row r="662" spans="1:35" ht="14.25" customHeight="1" x14ac:dyDescent="0.3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</row>
    <row r="663" spans="1:35" ht="14.25" customHeight="1" x14ac:dyDescent="0.3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</row>
    <row r="664" spans="1:35" ht="14.25" customHeight="1" x14ac:dyDescent="0.3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</row>
    <row r="665" spans="1:35" ht="14.25" customHeight="1" x14ac:dyDescent="0.3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</row>
    <row r="666" spans="1:35" ht="14.25" customHeight="1" x14ac:dyDescent="0.3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</row>
    <row r="667" spans="1:35" ht="14.25" customHeight="1" x14ac:dyDescent="0.3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</row>
    <row r="668" spans="1:35" ht="14.25" customHeight="1" x14ac:dyDescent="0.3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</row>
    <row r="669" spans="1:35" ht="14.25" customHeight="1" x14ac:dyDescent="0.3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</row>
    <row r="670" spans="1:35" ht="14.25" customHeight="1" x14ac:dyDescent="0.3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</row>
    <row r="671" spans="1:35" ht="14.25" customHeight="1" x14ac:dyDescent="0.3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</row>
    <row r="672" spans="1:35" ht="14.25" customHeight="1" x14ac:dyDescent="0.3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</row>
    <row r="673" spans="1:35" ht="14.25" customHeight="1" x14ac:dyDescent="0.3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</row>
    <row r="674" spans="1:35" ht="14.25" customHeight="1" x14ac:dyDescent="0.3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</row>
    <row r="675" spans="1:35" ht="14.25" customHeight="1" x14ac:dyDescent="0.3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</row>
    <row r="676" spans="1:35" ht="14.25" customHeight="1" x14ac:dyDescent="0.3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</row>
    <row r="677" spans="1:35" ht="14.25" customHeight="1" x14ac:dyDescent="0.3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</row>
    <row r="678" spans="1:35" ht="14.25" customHeight="1" x14ac:dyDescent="0.3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</row>
    <row r="679" spans="1:35" ht="14.25" customHeight="1" x14ac:dyDescent="0.3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</row>
    <row r="680" spans="1:35" ht="14.25" customHeight="1" x14ac:dyDescent="0.3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</row>
    <row r="681" spans="1:35" ht="14.25" customHeight="1" x14ac:dyDescent="0.3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</row>
    <row r="682" spans="1:35" ht="14.25" customHeight="1" x14ac:dyDescent="0.3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</row>
    <row r="683" spans="1:35" ht="14.25" customHeight="1" x14ac:dyDescent="0.3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</row>
    <row r="684" spans="1:35" ht="14.25" customHeight="1" x14ac:dyDescent="0.3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</row>
    <row r="685" spans="1:35" ht="14.25" customHeight="1" x14ac:dyDescent="0.3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</row>
    <row r="686" spans="1:35" ht="14.25" customHeight="1" x14ac:dyDescent="0.3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</row>
    <row r="687" spans="1:35" ht="14.25" customHeight="1" x14ac:dyDescent="0.3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</row>
    <row r="688" spans="1:35" ht="14.25" customHeight="1" x14ac:dyDescent="0.3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</row>
    <row r="689" spans="1:35" ht="14.25" customHeight="1" x14ac:dyDescent="0.3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</row>
    <row r="690" spans="1:35" ht="14.25" customHeight="1" x14ac:dyDescent="0.3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</row>
    <row r="691" spans="1:35" ht="14.25" customHeight="1" x14ac:dyDescent="0.3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</row>
    <row r="692" spans="1:35" ht="14.25" customHeight="1" x14ac:dyDescent="0.3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</row>
    <row r="693" spans="1:35" ht="14.25" customHeight="1" x14ac:dyDescent="0.3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</row>
    <row r="694" spans="1:35" ht="14.25" customHeight="1" x14ac:dyDescent="0.3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</row>
    <row r="695" spans="1:35" ht="14.25" customHeight="1" x14ac:dyDescent="0.3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</row>
    <row r="696" spans="1:35" ht="14.25" customHeight="1" x14ac:dyDescent="0.3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</row>
    <row r="697" spans="1:35" ht="14.25" customHeight="1" x14ac:dyDescent="0.3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</row>
    <row r="698" spans="1:35" ht="14.25" customHeight="1" x14ac:dyDescent="0.3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</row>
    <row r="699" spans="1:35" ht="14.25" customHeight="1" x14ac:dyDescent="0.3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</row>
    <row r="700" spans="1:35" ht="14.25" customHeight="1" x14ac:dyDescent="0.3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</row>
    <row r="701" spans="1:35" ht="14.25" customHeight="1" x14ac:dyDescent="0.3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</row>
    <row r="702" spans="1:35" ht="14.25" customHeight="1" x14ac:dyDescent="0.3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</row>
    <row r="703" spans="1:35" ht="14.25" customHeight="1" x14ac:dyDescent="0.3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</row>
    <row r="704" spans="1:35" ht="14.25" customHeight="1" x14ac:dyDescent="0.3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</row>
    <row r="705" spans="1:35" ht="14.25" customHeight="1" x14ac:dyDescent="0.3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</row>
    <row r="706" spans="1:35" ht="14.25" customHeight="1" x14ac:dyDescent="0.3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</row>
    <row r="707" spans="1:35" ht="14.25" customHeight="1" x14ac:dyDescent="0.3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</row>
    <row r="708" spans="1:35" ht="14.25" customHeight="1" x14ac:dyDescent="0.3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</row>
    <row r="709" spans="1:35" ht="14.25" customHeight="1" x14ac:dyDescent="0.3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</row>
    <row r="710" spans="1:35" ht="14.25" customHeight="1" x14ac:dyDescent="0.3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</row>
    <row r="711" spans="1:35" ht="14.25" customHeight="1" x14ac:dyDescent="0.3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</row>
    <row r="712" spans="1:35" ht="14.25" customHeight="1" x14ac:dyDescent="0.3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</row>
    <row r="713" spans="1:35" ht="14.25" customHeight="1" x14ac:dyDescent="0.3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</row>
    <row r="714" spans="1:35" ht="14.25" customHeight="1" x14ac:dyDescent="0.3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</row>
    <row r="715" spans="1:35" ht="14.25" customHeight="1" x14ac:dyDescent="0.3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</row>
    <row r="716" spans="1:35" ht="14.25" customHeight="1" x14ac:dyDescent="0.3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</row>
    <row r="717" spans="1:35" ht="14.25" customHeight="1" x14ac:dyDescent="0.3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</row>
    <row r="718" spans="1:35" ht="14.25" customHeight="1" x14ac:dyDescent="0.3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</row>
    <row r="719" spans="1:35" ht="14.25" customHeight="1" x14ac:dyDescent="0.3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</row>
    <row r="720" spans="1:35" ht="14.25" customHeight="1" x14ac:dyDescent="0.3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</row>
    <row r="721" spans="1:35" ht="14.25" customHeight="1" x14ac:dyDescent="0.3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</row>
    <row r="722" spans="1:35" ht="14.25" customHeight="1" x14ac:dyDescent="0.3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</row>
    <row r="723" spans="1:35" ht="14.25" customHeight="1" x14ac:dyDescent="0.3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</row>
    <row r="724" spans="1:35" ht="14.25" customHeight="1" x14ac:dyDescent="0.3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</row>
    <row r="725" spans="1:35" ht="14.25" customHeight="1" x14ac:dyDescent="0.3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</row>
    <row r="726" spans="1:35" ht="14.25" customHeight="1" x14ac:dyDescent="0.3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</row>
    <row r="727" spans="1:35" ht="14.25" customHeight="1" x14ac:dyDescent="0.3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</row>
    <row r="728" spans="1:35" ht="14.25" customHeight="1" x14ac:dyDescent="0.3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</row>
    <row r="729" spans="1:35" ht="14.25" customHeight="1" x14ac:dyDescent="0.3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</row>
    <row r="730" spans="1:35" ht="14.25" customHeight="1" x14ac:dyDescent="0.3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</row>
    <row r="731" spans="1:35" ht="14.25" customHeight="1" x14ac:dyDescent="0.3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</row>
    <row r="732" spans="1:35" ht="14.25" customHeight="1" x14ac:dyDescent="0.3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</row>
    <row r="733" spans="1:35" ht="14.25" customHeight="1" x14ac:dyDescent="0.3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</row>
    <row r="734" spans="1:35" ht="14.25" customHeight="1" x14ac:dyDescent="0.3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</row>
    <row r="735" spans="1:35" ht="14.25" customHeight="1" x14ac:dyDescent="0.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</row>
    <row r="736" spans="1:35" ht="14.25" customHeight="1" x14ac:dyDescent="0.3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</row>
    <row r="737" spans="1:35" ht="14.25" customHeight="1" x14ac:dyDescent="0.3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</row>
    <row r="738" spans="1:35" ht="14.25" customHeight="1" x14ac:dyDescent="0.3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</row>
    <row r="739" spans="1:35" ht="14.25" customHeight="1" x14ac:dyDescent="0.3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</row>
    <row r="740" spans="1:35" ht="14.25" customHeight="1" x14ac:dyDescent="0.3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</row>
    <row r="741" spans="1:35" ht="14.25" customHeight="1" x14ac:dyDescent="0.3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</row>
    <row r="742" spans="1:35" ht="14.25" customHeight="1" x14ac:dyDescent="0.3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</row>
    <row r="743" spans="1:35" ht="14.25" customHeight="1" x14ac:dyDescent="0.3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</row>
    <row r="744" spans="1:35" ht="14.25" customHeight="1" x14ac:dyDescent="0.3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</row>
    <row r="745" spans="1:35" ht="14.25" customHeight="1" x14ac:dyDescent="0.3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</row>
    <row r="746" spans="1:35" ht="14.25" customHeight="1" x14ac:dyDescent="0.3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</row>
    <row r="747" spans="1:35" ht="14.25" customHeight="1" x14ac:dyDescent="0.3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</row>
    <row r="748" spans="1:35" ht="14.25" customHeight="1" x14ac:dyDescent="0.3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</row>
    <row r="749" spans="1:35" ht="14.25" customHeight="1" x14ac:dyDescent="0.3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</row>
    <row r="750" spans="1:35" ht="14.25" customHeight="1" x14ac:dyDescent="0.3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</row>
    <row r="751" spans="1:35" ht="14.25" customHeight="1" x14ac:dyDescent="0.3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</row>
    <row r="752" spans="1:35" ht="14.25" customHeight="1" x14ac:dyDescent="0.3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</row>
    <row r="753" spans="1:35" ht="14.25" customHeight="1" x14ac:dyDescent="0.3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</row>
    <row r="754" spans="1:35" ht="14.25" customHeight="1" x14ac:dyDescent="0.3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</row>
    <row r="755" spans="1:35" ht="14.25" customHeight="1" x14ac:dyDescent="0.3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</row>
    <row r="756" spans="1:35" ht="14.25" customHeight="1" x14ac:dyDescent="0.3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</row>
    <row r="757" spans="1:35" ht="14.25" customHeight="1" x14ac:dyDescent="0.3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</row>
    <row r="758" spans="1:35" ht="14.25" customHeight="1" x14ac:dyDescent="0.3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</row>
    <row r="759" spans="1:35" ht="14.25" customHeight="1" x14ac:dyDescent="0.3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</row>
    <row r="760" spans="1:35" ht="14.25" customHeight="1" x14ac:dyDescent="0.3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</row>
    <row r="761" spans="1:35" ht="14.25" customHeight="1" x14ac:dyDescent="0.3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</row>
    <row r="762" spans="1:35" ht="14.25" customHeight="1" x14ac:dyDescent="0.3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</row>
    <row r="763" spans="1:35" ht="14.25" customHeight="1" x14ac:dyDescent="0.3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</row>
    <row r="764" spans="1:35" ht="14.25" customHeight="1" x14ac:dyDescent="0.3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</row>
    <row r="765" spans="1:35" ht="14.25" customHeight="1" x14ac:dyDescent="0.3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</row>
    <row r="766" spans="1:35" ht="14.25" customHeight="1" x14ac:dyDescent="0.3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</row>
    <row r="767" spans="1:35" ht="14.25" customHeight="1" x14ac:dyDescent="0.3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</row>
    <row r="768" spans="1:35" ht="14.25" customHeight="1" x14ac:dyDescent="0.3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</row>
    <row r="769" spans="1:35" ht="14.25" customHeight="1" x14ac:dyDescent="0.3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</row>
    <row r="770" spans="1:35" ht="14.25" customHeight="1" x14ac:dyDescent="0.3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</row>
    <row r="771" spans="1:35" ht="14.25" customHeight="1" x14ac:dyDescent="0.3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</row>
    <row r="772" spans="1:35" ht="14.25" customHeight="1" x14ac:dyDescent="0.3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</row>
    <row r="773" spans="1:35" ht="14.25" customHeight="1" x14ac:dyDescent="0.3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</row>
    <row r="774" spans="1:35" ht="14.25" customHeight="1" x14ac:dyDescent="0.3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</row>
    <row r="775" spans="1:35" ht="14.25" customHeight="1" x14ac:dyDescent="0.3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</row>
    <row r="776" spans="1:35" ht="14.25" customHeight="1" x14ac:dyDescent="0.3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</row>
    <row r="777" spans="1:35" ht="14.25" customHeight="1" x14ac:dyDescent="0.3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</row>
    <row r="778" spans="1:35" ht="14.25" customHeight="1" x14ac:dyDescent="0.3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</row>
    <row r="779" spans="1:35" ht="14.25" customHeight="1" x14ac:dyDescent="0.3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</row>
    <row r="780" spans="1:35" ht="14.25" customHeight="1" x14ac:dyDescent="0.3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</row>
    <row r="781" spans="1:35" ht="14.25" customHeight="1" x14ac:dyDescent="0.3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</row>
    <row r="782" spans="1:35" ht="14.25" customHeight="1" x14ac:dyDescent="0.3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</row>
    <row r="783" spans="1:35" ht="14.25" customHeight="1" x14ac:dyDescent="0.3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</row>
    <row r="784" spans="1:35" ht="14.25" customHeight="1" x14ac:dyDescent="0.3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</row>
    <row r="785" spans="1:35" ht="14.25" customHeight="1" x14ac:dyDescent="0.3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</row>
    <row r="786" spans="1:35" ht="14.25" customHeight="1" x14ac:dyDescent="0.3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</row>
    <row r="787" spans="1:35" ht="14.25" customHeight="1" x14ac:dyDescent="0.3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</row>
    <row r="788" spans="1:35" ht="14.25" customHeight="1" x14ac:dyDescent="0.3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</row>
    <row r="789" spans="1:35" ht="14.25" customHeight="1" x14ac:dyDescent="0.3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</row>
    <row r="790" spans="1:35" ht="14.25" customHeight="1" x14ac:dyDescent="0.3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</row>
    <row r="791" spans="1:35" ht="14.25" customHeight="1" x14ac:dyDescent="0.3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</row>
    <row r="792" spans="1:35" ht="14.25" customHeight="1" x14ac:dyDescent="0.3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</row>
    <row r="793" spans="1:35" ht="14.25" customHeight="1" x14ac:dyDescent="0.3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</row>
    <row r="794" spans="1:35" ht="14.25" customHeight="1" x14ac:dyDescent="0.3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</row>
    <row r="795" spans="1:35" ht="14.25" customHeight="1" x14ac:dyDescent="0.3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</row>
    <row r="796" spans="1:35" ht="14.25" customHeight="1" x14ac:dyDescent="0.3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</row>
    <row r="797" spans="1:35" ht="14.25" customHeight="1" x14ac:dyDescent="0.3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</row>
    <row r="798" spans="1:35" ht="14.25" customHeight="1" x14ac:dyDescent="0.3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</row>
    <row r="799" spans="1:35" ht="14.25" customHeight="1" x14ac:dyDescent="0.3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</row>
    <row r="800" spans="1:35" ht="14.25" customHeight="1" x14ac:dyDescent="0.3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</row>
    <row r="801" spans="1:35" ht="14.25" customHeight="1" x14ac:dyDescent="0.3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</row>
    <row r="802" spans="1:35" ht="14.25" customHeight="1" x14ac:dyDescent="0.3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</row>
    <row r="803" spans="1:35" ht="14.25" customHeight="1" x14ac:dyDescent="0.3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</row>
    <row r="804" spans="1:35" ht="14.25" customHeight="1" x14ac:dyDescent="0.3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</row>
    <row r="805" spans="1:35" ht="14.25" customHeight="1" x14ac:dyDescent="0.3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</row>
    <row r="806" spans="1:35" ht="14.25" customHeight="1" x14ac:dyDescent="0.3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</row>
    <row r="807" spans="1:35" ht="14.25" customHeight="1" x14ac:dyDescent="0.3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</row>
    <row r="808" spans="1:35" ht="14.25" customHeight="1" x14ac:dyDescent="0.3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</row>
    <row r="809" spans="1:35" ht="14.25" customHeight="1" x14ac:dyDescent="0.3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</row>
    <row r="810" spans="1:35" ht="14.25" customHeight="1" x14ac:dyDescent="0.3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</row>
    <row r="811" spans="1:35" ht="14.25" customHeight="1" x14ac:dyDescent="0.3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</row>
    <row r="812" spans="1:35" ht="14.25" customHeight="1" x14ac:dyDescent="0.3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</row>
    <row r="813" spans="1:35" ht="14.25" customHeight="1" x14ac:dyDescent="0.3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</row>
    <row r="814" spans="1:35" ht="14.25" customHeight="1" x14ac:dyDescent="0.3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</row>
    <row r="815" spans="1:35" ht="14.25" customHeight="1" x14ac:dyDescent="0.3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</row>
    <row r="816" spans="1:35" ht="14.25" customHeight="1" x14ac:dyDescent="0.3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</row>
    <row r="817" spans="1:35" ht="14.25" customHeight="1" x14ac:dyDescent="0.3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</row>
    <row r="818" spans="1:35" ht="14.25" customHeight="1" x14ac:dyDescent="0.3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</row>
    <row r="819" spans="1:35" ht="14.25" customHeight="1" x14ac:dyDescent="0.3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</row>
    <row r="820" spans="1:35" ht="14.25" customHeight="1" x14ac:dyDescent="0.3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</row>
    <row r="821" spans="1:35" ht="14.25" customHeight="1" x14ac:dyDescent="0.3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</row>
    <row r="822" spans="1:35" ht="14.25" customHeight="1" x14ac:dyDescent="0.3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</row>
    <row r="823" spans="1:35" ht="14.25" customHeight="1" x14ac:dyDescent="0.3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</row>
    <row r="824" spans="1:35" ht="14.25" customHeight="1" x14ac:dyDescent="0.3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</row>
    <row r="825" spans="1:35" ht="14.25" customHeight="1" x14ac:dyDescent="0.3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</row>
    <row r="826" spans="1:35" ht="14.25" customHeight="1" x14ac:dyDescent="0.3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</row>
    <row r="827" spans="1:35" ht="14.25" customHeight="1" x14ac:dyDescent="0.3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</row>
    <row r="828" spans="1:35" ht="14.25" customHeight="1" x14ac:dyDescent="0.3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</row>
    <row r="829" spans="1:35" ht="14.25" customHeight="1" x14ac:dyDescent="0.3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</row>
    <row r="830" spans="1:35" ht="14.25" customHeight="1" x14ac:dyDescent="0.3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</row>
    <row r="831" spans="1:35" ht="14.25" customHeight="1" x14ac:dyDescent="0.3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</row>
    <row r="832" spans="1:35" ht="14.25" customHeight="1" x14ac:dyDescent="0.3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</row>
    <row r="833" spans="1:35" ht="14.25" customHeight="1" x14ac:dyDescent="0.3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</row>
    <row r="834" spans="1:35" ht="14.25" customHeight="1" x14ac:dyDescent="0.3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</row>
    <row r="835" spans="1:35" ht="14.25" customHeight="1" x14ac:dyDescent="0.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</row>
    <row r="836" spans="1:35" ht="14.25" customHeight="1" x14ac:dyDescent="0.3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</row>
    <row r="837" spans="1:35" ht="14.25" customHeight="1" x14ac:dyDescent="0.3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</row>
    <row r="838" spans="1:35" ht="14.25" customHeight="1" x14ac:dyDescent="0.3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</row>
    <row r="839" spans="1:35" ht="14.25" customHeight="1" x14ac:dyDescent="0.3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</row>
    <row r="840" spans="1:35" ht="14.25" customHeight="1" x14ac:dyDescent="0.3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</row>
    <row r="841" spans="1:35" ht="14.25" customHeight="1" x14ac:dyDescent="0.3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</row>
    <row r="842" spans="1:35" ht="14.25" customHeight="1" x14ac:dyDescent="0.3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</row>
    <row r="843" spans="1:35" ht="14.25" customHeight="1" x14ac:dyDescent="0.3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</row>
    <row r="844" spans="1:35" ht="14.25" customHeight="1" x14ac:dyDescent="0.3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</row>
    <row r="845" spans="1:35" ht="14.25" customHeight="1" x14ac:dyDescent="0.3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</row>
    <row r="846" spans="1:35" ht="14.25" customHeight="1" x14ac:dyDescent="0.3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</row>
    <row r="847" spans="1:35" ht="14.25" customHeight="1" x14ac:dyDescent="0.3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</row>
    <row r="848" spans="1:35" ht="14.25" customHeight="1" x14ac:dyDescent="0.3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</row>
    <row r="849" spans="1:35" ht="14.25" customHeight="1" x14ac:dyDescent="0.3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</row>
    <row r="850" spans="1:35" ht="14.25" customHeight="1" x14ac:dyDescent="0.3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</row>
    <row r="851" spans="1:35" ht="14.25" customHeight="1" x14ac:dyDescent="0.3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</row>
    <row r="852" spans="1:35" ht="14.25" customHeight="1" x14ac:dyDescent="0.3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</row>
    <row r="853" spans="1:35" ht="14.25" customHeight="1" x14ac:dyDescent="0.3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</row>
    <row r="854" spans="1:35" ht="14.25" customHeight="1" x14ac:dyDescent="0.3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</row>
    <row r="855" spans="1:35" ht="14.25" customHeight="1" x14ac:dyDescent="0.3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</row>
    <row r="856" spans="1:35" ht="14.25" customHeight="1" x14ac:dyDescent="0.3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</row>
    <row r="857" spans="1:35" ht="14.25" customHeight="1" x14ac:dyDescent="0.3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</row>
    <row r="858" spans="1:35" ht="14.25" customHeight="1" x14ac:dyDescent="0.3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</row>
    <row r="859" spans="1:35" ht="14.25" customHeight="1" x14ac:dyDescent="0.3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</row>
    <row r="860" spans="1:35" ht="14.25" customHeight="1" x14ac:dyDescent="0.3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</row>
    <row r="861" spans="1:35" ht="14.25" customHeight="1" x14ac:dyDescent="0.3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</row>
    <row r="862" spans="1:35" ht="14.25" customHeight="1" x14ac:dyDescent="0.3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</row>
    <row r="863" spans="1:35" ht="14.25" customHeight="1" x14ac:dyDescent="0.3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</row>
    <row r="864" spans="1:35" ht="14.25" customHeight="1" x14ac:dyDescent="0.3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</row>
    <row r="865" spans="1:35" ht="14.25" customHeight="1" x14ac:dyDescent="0.3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</row>
    <row r="866" spans="1:35" ht="14.25" customHeight="1" x14ac:dyDescent="0.3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</row>
    <row r="867" spans="1:35" ht="14.25" customHeight="1" x14ac:dyDescent="0.3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</row>
    <row r="868" spans="1:35" ht="14.25" customHeight="1" x14ac:dyDescent="0.3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</row>
    <row r="869" spans="1:35" ht="14.25" customHeight="1" x14ac:dyDescent="0.3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</row>
    <row r="870" spans="1:35" ht="14.25" customHeight="1" x14ac:dyDescent="0.3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</row>
    <row r="871" spans="1:35" ht="14.25" customHeight="1" x14ac:dyDescent="0.3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</row>
    <row r="872" spans="1:35" ht="14.25" customHeight="1" x14ac:dyDescent="0.3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</row>
    <row r="873" spans="1:35" ht="14.25" customHeight="1" x14ac:dyDescent="0.3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</row>
    <row r="874" spans="1:35" ht="14.25" customHeight="1" x14ac:dyDescent="0.3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</row>
    <row r="875" spans="1:35" ht="14.25" customHeight="1" x14ac:dyDescent="0.3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</row>
    <row r="876" spans="1:35" ht="14.25" customHeight="1" x14ac:dyDescent="0.3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</row>
    <row r="877" spans="1:35" ht="14.25" customHeight="1" x14ac:dyDescent="0.3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</row>
    <row r="878" spans="1:35" ht="14.25" customHeight="1" x14ac:dyDescent="0.3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</row>
    <row r="879" spans="1:35" ht="14.25" customHeight="1" x14ac:dyDescent="0.3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</row>
    <row r="880" spans="1:35" ht="14.25" customHeight="1" x14ac:dyDescent="0.3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</row>
    <row r="881" spans="1:35" ht="14.25" customHeight="1" x14ac:dyDescent="0.3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</row>
    <row r="882" spans="1:35" ht="14.25" customHeight="1" x14ac:dyDescent="0.3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</row>
    <row r="883" spans="1:35" ht="14.25" customHeight="1" x14ac:dyDescent="0.3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</row>
    <row r="884" spans="1:35" ht="14.25" customHeight="1" x14ac:dyDescent="0.3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</row>
    <row r="885" spans="1:35" ht="14.25" customHeight="1" x14ac:dyDescent="0.3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</row>
    <row r="886" spans="1:35" ht="14.25" customHeight="1" x14ac:dyDescent="0.3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</row>
    <row r="887" spans="1:35" ht="14.25" customHeight="1" x14ac:dyDescent="0.3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</row>
    <row r="888" spans="1:35" ht="14.25" customHeight="1" x14ac:dyDescent="0.3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</row>
    <row r="889" spans="1:35" ht="14.25" customHeight="1" x14ac:dyDescent="0.3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</row>
    <row r="890" spans="1:35" ht="14.25" customHeight="1" x14ac:dyDescent="0.3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</row>
    <row r="891" spans="1:35" ht="14.25" customHeight="1" x14ac:dyDescent="0.3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</row>
    <row r="892" spans="1:35" ht="14.25" customHeight="1" x14ac:dyDescent="0.3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</row>
    <row r="893" spans="1:35" ht="14.25" customHeight="1" x14ac:dyDescent="0.3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</row>
    <row r="894" spans="1:35" ht="14.25" customHeight="1" x14ac:dyDescent="0.3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</row>
    <row r="895" spans="1:35" ht="14.25" customHeight="1" x14ac:dyDescent="0.3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</row>
    <row r="896" spans="1:35" ht="14.25" customHeight="1" x14ac:dyDescent="0.3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</row>
    <row r="897" spans="1:35" ht="14.25" customHeight="1" x14ac:dyDescent="0.3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</row>
    <row r="898" spans="1:35" ht="14.25" customHeight="1" x14ac:dyDescent="0.3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</row>
    <row r="899" spans="1:35" ht="14.25" customHeight="1" x14ac:dyDescent="0.3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</row>
    <row r="900" spans="1:35" ht="14.25" customHeight="1" x14ac:dyDescent="0.3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</row>
    <row r="901" spans="1:35" ht="14.25" customHeight="1" x14ac:dyDescent="0.3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</row>
    <row r="902" spans="1:35" ht="14.25" customHeight="1" x14ac:dyDescent="0.3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</row>
    <row r="903" spans="1:35" ht="14.25" customHeight="1" x14ac:dyDescent="0.3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</row>
    <row r="904" spans="1:35" ht="14.25" customHeight="1" x14ac:dyDescent="0.3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</row>
    <row r="905" spans="1:35" ht="14.25" customHeight="1" x14ac:dyDescent="0.3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</row>
    <row r="906" spans="1:35" ht="14.25" customHeight="1" x14ac:dyDescent="0.3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</row>
    <row r="907" spans="1:35" ht="14.25" customHeight="1" x14ac:dyDescent="0.3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</row>
    <row r="908" spans="1:35" ht="14.25" customHeight="1" x14ac:dyDescent="0.3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</row>
    <row r="909" spans="1:35" ht="14.25" customHeight="1" x14ac:dyDescent="0.3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</row>
    <row r="910" spans="1:35" ht="14.25" customHeight="1" x14ac:dyDescent="0.3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</row>
    <row r="911" spans="1:35" ht="14.25" customHeight="1" x14ac:dyDescent="0.3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</row>
    <row r="912" spans="1:35" ht="14.25" customHeight="1" x14ac:dyDescent="0.3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</row>
    <row r="913" spans="1:35" ht="14.25" customHeight="1" x14ac:dyDescent="0.3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</row>
    <row r="914" spans="1:35" ht="14.25" customHeight="1" x14ac:dyDescent="0.3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</row>
    <row r="915" spans="1:35" ht="14.25" customHeight="1" x14ac:dyDescent="0.3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</row>
    <row r="916" spans="1:35" ht="14.25" customHeight="1" x14ac:dyDescent="0.3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</row>
    <row r="917" spans="1:35" ht="14.25" customHeight="1" x14ac:dyDescent="0.3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</row>
    <row r="918" spans="1:35" ht="14.25" customHeight="1" x14ac:dyDescent="0.3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</row>
    <row r="919" spans="1:35" ht="14.25" customHeight="1" x14ac:dyDescent="0.3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</row>
    <row r="920" spans="1:35" ht="14.25" customHeight="1" x14ac:dyDescent="0.3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</row>
    <row r="921" spans="1:35" ht="14.25" customHeight="1" x14ac:dyDescent="0.3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</row>
    <row r="922" spans="1:35" ht="14.25" customHeight="1" x14ac:dyDescent="0.3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</row>
    <row r="923" spans="1:35" ht="14.25" customHeight="1" x14ac:dyDescent="0.3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</row>
    <row r="924" spans="1:35" ht="14.25" customHeight="1" x14ac:dyDescent="0.3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</row>
    <row r="925" spans="1:35" ht="14.25" customHeight="1" x14ac:dyDescent="0.3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</row>
    <row r="926" spans="1:35" ht="14.25" customHeight="1" x14ac:dyDescent="0.3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</row>
    <row r="927" spans="1:35" ht="14.25" customHeight="1" x14ac:dyDescent="0.3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</row>
    <row r="928" spans="1:35" ht="14.25" customHeight="1" x14ac:dyDescent="0.3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</row>
    <row r="929" spans="1:35" ht="14.25" customHeight="1" x14ac:dyDescent="0.3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</row>
    <row r="930" spans="1:35" ht="14.25" customHeight="1" x14ac:dyDescent="0.3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</row>
    <row r="931" spans="1:35" ht="14.25" customHeight="1" x14ac:dyDescent="0.3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</row>
    <row r="932" spans="1:35" ht="14.25" customHeight="1" x14ac:dyDescent="0.3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</row>
    <row r="933" spans="1:35" ht="14.25" customHeight="1" x14ac:dyDescent="0.3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</row>
    <row r="934" spans="1:35" ht="14.25" customHeight="1" x14ac:dyDescent="0.3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</row>
    <row r="935" spans="1:35" ht="14.25" customHeight="1" x14ac:dyDescent="0.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</row>
    <row r="936" spans="1:35" ht="14.25" customHeight="1" x14ac:dyDescent="0.3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</row>
    <row r="937" spans="1:35" ht="14.25" customHeight="1" x14ac:dyDescent="0.3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</row>
    <row r="938" spans="1:35" ht="14.25" customHeight="1" x14ac:dyDescent="0.3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</row>
    <row r="939" spans="1:35" ht="14.25" customHeight="1" x14ac:dyDescent="0.3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</row>
    <row r="940" spans="1:35" ht="14.25" customHeight="1" x14ac:dyDescent="0.3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</row>
    <row r="941" spans="1:35" ht="14.25" customHeight="1" x14ac:dyDescent="0.3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</row>
    <row r="942" spans="1:35" ht="14.25" customHeight="1" x14ac:dyDescent="0.3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</row>
    <row r="943" spans="1:35" ht="14.25" customHeight="1" x14ac:dyDescent="0.3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</row>
    <row r="944" spans="1:35" ht="14.25" customHeight="1" x14ac:dyDescent="0.3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</row>
    <row r="945" spans="1:35" ht="14.25" customHeight="1" x14ac:dyDescent="0.3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</row>
    <row r="946" spans="1:35" ht="14.25" customHeight="1" x14ac:dyDescent="0.3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</row>
    <row r="947" spans="1:35" ht="14.25" customHeight="1" x14ac:dyDescent="0.3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</row>
    <row r="948" spans="1:35" ht="14.25" customHeight="1" x14ac:dyDescent="0.3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</row>
    <row r="949" spans="1:35" ht="14.25" customHeight="1" x14ac:dyDescent="0.3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</row>
    <row r="950" spans="1:35" ht="14.25" customHeight="1" x14ac:dyDescent="0.3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</row>
    <row r="951" spans="1:35" ht="14.25" customHeight="1" x14ac:dyDescent="0.3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</row>
    <row r="952" spans="1:35" ht="14.25" customHeight="1" x14ac:dyDescent="0.3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</row>
    <row r="953" spans="1:35" ht="14.25" customHeight="1" x14ac:dyDescent="0.3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</row>
    <row r="954" spans="1:35" ht="14.25" customHeight="1" x14ac:dyDescent="0.3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</row>
    <row r="955" spans="1:35" ht="14.25" customHeight="1" x14ac:dyDescent="0.3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</row>
    <row r="956" spans="1:35" ht="14.25" customHeight="1" x14ac:dyDescent="0.3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</row>
    <row r="957" spans="1:35" ht="14.25" customHeight="1" x14ac:dyDescent="0.3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</row>
    <row r="958" spans="1:35" ht="14.25" customHeight="1" x14ac:dyDescent="0.3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</row>
    <row r="959" spans="1:35" ht="14.25" customHeight="1" x14ac:dyDescent="0.3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</row>
    <row r="960" spans="1:35" ht="14.25" customHeight="1" x14ac:dyDescent="0.3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</row>
    <row r="961" spans="1:35" ht="14.25" customHeight="1" x14ac:dyDescent="0.3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</row>
    <row r="962" spans="1:35" ht="14.25" customHeight="1" x14ac:dyDescent="0.3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</row>
    <row r="963" spans="1:35" ht="14.25" customHeight="1" x14ac:dyDescent="0.3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</row>
    <row r="964" spans="1:35" ht="14.25" customHeight="1" x14ac:dyDescent="0.3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</row>
    <row r="965" spans="1:35" ht="14.25" customHeight="1" x14ac:dyDescent="0.3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</row>
    <row r="966" spans="1:35" ht="14.25" customHeight="1" x14ac:dyDescent="0.3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</row>
    <row r="967" spans="1:35" ht="14.25" customHeight="1" x14ac:dyDescent="0.3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</row>
    <row r="968" spans="1:35" ht="14.25" customHeight="1" x14ac:dyDescent="0.3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</row>
    <row r="969" spans="1:35" ht="14.25" customHeight="1" x14ac:dyDescent="0.3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</row>
    <row r="970" spans="1:35" ht="14.25" customHeight="1" x14ac:dyDescent="0.3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</row>
    <row r="971" spans="1:35" ht="14.25" customHeight="1" x14ac:dyDescent="0.3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</row>
    <row r="972" spans="1:35" ht="14.25" customHeight="1" x14ac:dyDescent="0.3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</row>
    <row r="973" spans="1:35" ht="14.25" customHeight="1" x14ac:dyDescent="0.3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</row>
    <row r="974" spans="1:35" ht="14.25" customHeight="1" x14ac:dyDescent="0.3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</row>
    <row r="975" spans="1:35" ht="14.25" customHeight="1" x14ac:dyDescent="0.3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</row>
    <row r="976" spans="1:35" ht="14.25" customHeight="1" x14ac:dyDescent="0.3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</row>
    <row r="977" spans="1:35" ht="14.25" customHeight="1" x14ac:dyDescent="0.3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</row>
    <row r="978" spans="1:35" ht="14.25" customHeight="1" x14ac:dyDescent="0.3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</row>
    <row r="979" spans="1:35" ht="14.25" customHeight="1" x14ac:dyDescent="0.3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</row>
    <row r="980" spans="1:35" ht="14.25" customHeight="1" x14ac:dyDescent="0.3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</row>
    <row r="981" spans="1:35" ht="14.25" customHeight="1" x14ac:dyDescent="0.3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</row>
    <row r="982" spans="1:35" ht="14.25" customHeight="1" x14ac:dyDescent="0.3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</row>
    <row r="983" spans="1:35" ht="14.25" customHeight="1" x14ac:dyDescent="0.3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</row>
    <row r="984" spans="1:35" ht="14.25" customHeight="1" x14ac:dyDescent="0.3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</row>
    <row r="985" spans="1:35" ht="14.25" customHeight="1" x14ac:dyDescent="0.3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</row>
    <row r="986" spans="1:35" ht="14.25" customHeight="1" x14ac:dyDescent="0.3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</row>
    <row r="987" spans="1:35" ht="14.25" customHeight="1" x14ac:dyDescent="0.3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</row>
    <row r="988" spans="1:35" ht="14.25" customHeight="1" x14ac:dyDescent="0.3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</row>
    <row r="989" spans="1:35" ht="14.25" customHeight="1" x14ac:dyDescent="0.3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</row>
    <row r="990" spans="1:35" ht="14.25" customHeight="1" x14ac:dyDescent="0.3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</row>
    <row r="991" spans="1:35" ht="14.25" customHeight="1" x14ac:dyDescent="0.3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</row>
    <row r="992" spans="1:35" ht="14.25" customHeight="1" x14ac:dyDescent="0.3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</row>
    <row r="993" spans="1:35" ht="14.25" customHeight="1" x14ac:dyDescent="0.3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</row>
    <row r="994" spans="1:35" ht="14.25" customHeight="1" x14ac:dyDescent="0.3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</row>
    <row r="995" spans="1:35" ht="14.25" customHeight="1" x14ac:dyDescent="0.3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</row>
    <row r="996" spans="1:35" ht="14.25" customHeight="1" x14ac:dyDescent="0.3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</row>
    <row r="997" spans="1:35" ht="14.25" customHeight="1" x14ac:dyDescent="0.3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</row>
    <row r="998" spans="1:35" ht="14.25" customHeight="1" x14ac:dyDescent="0.3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</row>
    <row r="999" spans="1:35" ht="14.25" customHeight="1" x14ac:dyDescent="0.3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</row>
    <row r="1000" spans="1:35" ht="14.25" customHeight="1" x14ac:dyDescent="0.3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</row>
    <row r="1001" spans="1:35" ht="14.25" customHeight="1" x14ac:dyDescent="0.35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  <c r="AH1001" s="3"/>
      <c r="AI1001" s="3"/>
    </row>
    <row r="1002" spans="1:35" ht="14.25" customHeight="1" x14ac:dyDescent="0.35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  <c r="AH1002" s="3"/>
      <c r="AI1002" s="3"/>
    </row>
    <row r="1003" spans="1:35" ht="14.25" customHeight="1" x14ac:dyDescent="0.35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  <c r="AH1003" s="3"/>
      <c r="AI1003" s="3"/>
    </row>
    <row r="1004" spans="1:35" ht="14.25" customHeight="1" x14ac:dyDescent="0.35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  <c r="AH1004" s="3"/>
      <c r="AI1004" s="3"/>
    </row>
    <row r="1005" spans="1:35" ht="14.25" customHeight="1" x14ac:dyDescent="0.35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  <c r="AH1005" s="3"/>
      <c r="AI1005" s="3"/>
    </row>
    <row r="1006" spans="1:35" ht="14.25" customHeight="1" x14ac:dyDescent="0.35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  <c r="AH1006" s="3"/>
      <c r="AI1006" s="3"/>
    </row>
    <row r="1007" spans="1:35" ht="14.25" customHeight="1" x14ac:dyDescent="0.35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3"/>
      <c r="AF1007" s="3"/>
      <c r="AG1007" s="3"/>
      <c r="AH1007" s="3"/>
      <c r="AI1007" s="3"/>
    </row>
    <row r="1008" spans="1:35" ht="14.25" customHeight="1" x14ac:dyDescent="0.35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  <c r="AE1008" s="3"/>
      <c r="AF1008" s="3"/>
      <c r="AG1008" s="3"/>
      <c r="AH1008" s="3"/>
      <c r="AI1008" s="3"/>
    </row>
    <row r="1009" spans="1:35" ht="14.25" customHeight="1" x14ac:dyDescent="0.35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  <c r="AD1009" s="3"/>
      <c r="AE1009" s="3"/>
      <c r="AF1009" s="3"/>
      <c r="AG1009" s="3"/>
      <c r="AH1009" s="3"/>
      <c r="AI1009" s="3"/>
    </row>
    <row r="1010" spans="1:35" ht="15" customHeight="1" x14ac:dyDescent="0.35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  <c r="AD1010" s="3"/>
      <c r="AE1010" s="3"/>
      <c r="AF1010" s="3"/>
      <c r="AG1010" s="3"/>
      <c r="AH1010" s="3"/>
      <c r="AI1010" s="3"/>
    </row>
    <row r="1011" spans="1:35" ht="15" customHeight="1" x14ac:dyDescent="0.35">
      <c r="A1011" s="3"/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  <c r="AA1011" s="3"/>
      <c r="AB1011" s="3"/>
      <c r="AC1011" s="3"/>
      <c r="AD1011" s="3"/>
      <c r="AE1011" s="3"/>
      <c r="AF1011" s="3"/>
      <c r="AG1011" s="3"/>
      <c r="AH1011" s="3"/>
      <c r="AI1011" s="3"/>
    </row>
    <row r="1012" spans="1:35" ht="15" customHeight="1" x14ac:dyDescent="0.35">
      <c r="A1012" s="3"/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  <c r="AA1012" s="3"/>
      <c r="AB1012" s="3"/>
      <c r="AC1012" s="3"/>
      <c r="AD1012" s="3"/>
      <c r="AE1012" s="3"/>
      <c r="AF1012" s="3"/>
      <c r="AG1012" s="3"/>
      <c r="AH1012" s="3"/>
      <c r="AI1012" s="3"/>
    </row>
    <row r="1013" spans="1:35" ht="15" customHeight="1" x14ac:dyDescent="0.35">
      <c r="A1013" s="3"/>
      <c r="B1013" s="3"/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  <c r="AA1013" s="3"/>
      <c r="AB1013" s="3"/>
      <c r="AC1013" s="3"/>
      <c r="AD1013" s="3"/>
      <c r="AE1013" s="3"/>
      <c r="AF1013" s="3"/>
      <c r="AG1013" s="3"/>
      <c r="AH1013" s="3"/>
      <c r="AI1013" s="3"/>
    </row>
    <row r="1014" spans="1:35" ht="15" customHeight="1" x14ac:dyDescent="0.35">
      <c r="A1014" s="3"/>
      <c r="B1014" s="3"/>
      <c r="C1014" s="3"/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  <c r="AA1014" s="3"/>
      <c r="AB1014" s="3"/>
      <c r="AC1014" s="3"/>
      <c r="AD1014" s="3"/>
      <c r="AE1014" s="3"/>
      <c r="AF1014" s="3"/>
      <c r="AG1014" s="3"/>
      <c r="AH1014" s="3"/>
      <c r="AI1014" s="3"/>
    </row>
    <row r="1015" spans="1:35" ht="15" customHeight="1" x14ac:dyDescent="0.35">
      <c r="A1015" s="3"/>
      <c r="B1015" s="3"/>
      <c r="C1015" s="3"/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  <c r="AA1015" s="3"/>
      <c r="AB1015" s="3"/>
      <c r="AC1015" s="3"/>
      <c r="AD1015" s="3"/>
      <c r="AE1015" s="3"/>
      <c r="AF1015" s="3"/>
      <c r="AG1015" s="3"/>
      <c r="AH1015" s="3"/>
      <c r="AI1015" s="3"/>
    </row>
  </sheetData>
  <mergeCells count="4">
    <mergeCell ref="A53:AE53"/>
    <mergeCell ref="A1:S1"/>
    <mergeCell ref="A17:AE17"/>
    <mergeCell ref="A37:AA37"/>
  </mergeCells>
  <pageMargins left="0.7" right="0.7" top="0.75" bottom="0.75" header="0" footer="0"/>
  <pageSetup orientation="landscape" r:id="rId1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Diffrazione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Marianne Breinig</dc:creator>
  <cp:lastModifiedBy>Giovanni Nicola D'Aloisio</cp:lastModifiedBy>
  <cp:lastPrinted>2021-11-08T12:46:49Z</cp:lastPrinted>
  <dcterms:created xsi:type="dcterms:W3CDTF">2005-06-17T18:16:31Z</dcterms:created>
  <dcterms:modified xsi:type="dcterms:W3CDTF">2023-02-01T19:19:32Z</dcterms:modified>
</cp:coreProperties>
</file>