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Giovanni\Downloads\"/>
    </mc:Choice>
  </mc:AlternateContent>
  <xr:revisionPtr revIDLastSave="0" documentId="13_ncr:1_{06A89F08-5A69-44AE-9CAA-4D5D9A7FA37F}" xr6:coauthVersionLast="47" xr6:coauthVersionMax="47" xr10:uidLastSave="{00000000-0000-0000-0000-000000000000}"/>
  <bookViews>
    <workbookView xWindow="-108" yWindow="-108" windowWidth="23256" windowHeight="12456" tabRatio="688" activeTab="3" xr2:uid="{00000000-000D-0000-FFFF-FFFF00000000}"/>
  </bookViews>
  <sheets>
    <sheet name="Generali" sheetId="1" r:id="rId1"/>
    <sheet name="Exp. 1 - Regressione lineare" sheetId="2" r:id="rId2"/>
    <sheet name="Exp. 3 - Grafici" sheetId="6" r:id="rId3"/>
    <sheet name="Exp. 4 - Grafici" sheetId="5" r:id="rId4"/>
  </sheets>
  <calcPr calcId="191029"/>
  <extLst>
    <ext uri="GoogleSheetsCustomDataVersion1">
      <go:sheetsCustomData xmlns:go="http://customooxmlschemas.google.com/" r:id="rId5" roundtripDataSignature="AMtx7mglMC7w9ZelP0IPWmZJtjkopgIUOQ=="/>
    </ext>
  </extLst>
</workbook>
</file>

<file path=xl/calcChain.xml><?xml version="1.0" encoding="utf-8"?>
<calcChain xmlns="http://schemas.openxmlformats.org/spreadsheetml/2006/main">
  <c r="V23" i="2" l="1"/>
  <c r="V24" i="2"/>
  <c r="V25" i="2"/>
  <c r="V26" i="2"/>
  <c r="V22" i="2"/>
  <c r="V4" i="2"/>
  <c r="V3" i="2"/>
  <c r="V5" i="2"/>
  <c r="V6" i="2"/>
  <c r="V7" i="2"/>
  <c r="X33" i="1" l="1"/>
  <c r="W33" i="1"/>
  <c r="V33" i="1"/>
  <c r="U33" i="1"/>
  <c r="T33" i="1"/>
  <c r="S33" i="1"/>
  <c r="P33" i="1"/>
  <c r="O33" i="1"/>
  <c r="N33" i="1"/>
  <c r="M33" i="1"/>
  <c r="L33" i="1"/>
  <c r="K33" i="1"/>
  <c r="H33" i="1"/>
  <c r="G33" i="1"/>
  <c r="F33" i="1"/>
  <c r="E33" i="1"/>
  <c r="D33" i="1"/>
  <c r="C33" i="1"/>
  <c r="T21" i="1"/>
  <c r="T22" i="1" s="1"/>
  <c r="T23" i="1" s="1"/>
  <c r="S21" i="1"/>
  <c r="S22" i="1" s="1"/>
  <c r="S23" i="1" s="1"/>
  <c r="R21" i="1"/>
  <c r="R22" i="1" s="1"/>
  <c r="R23" i="1" s="1"/>
  <c r="Q21" i="1"/>
  <c r="Q22" i="1" s="1"/>
  <c r="Q23" i="1" s="1"/>
  <c r="P21" i="1"/>
  <c r="P22" i="1" s="1"/>
  <c r="P23" i="1" s="1"/>
  <c r="O21" i="1"/>
  <c r="O22" i="1" s="1"/>
  <c r="O23" i="1" s="1"/>
  <c r="N21" i="1"/>
  <c r="N22" i="1" s="1"/>
  <c r="N23" i="1" s="1"/>
  <c r="M21" i="1"/>
  <c r="M22" i="1" s="1"/>
  <c r="M23" i="1" s="1"/>
  <c r="L21" i="1"/>
  <c r="L22" i="1" s="1"/>
  <c r="L23" i="1" s="1"/>
  <c r="K21" i="1"/>
  <c r="K22" i="1" s="1"/>
  <c r="K23" i="1" s="1"/>
  <c r="J21" i="1"/>
  <c r="J22" i="1" s="1"/>
  <c r="J23" i="1" s="1"/>
  <c r="I21" i="1"/>
  <c r="I22" i="1" s="1"/>
  <c r="I23" i="1" s="1"/>
  <c r="H20" i="1"/>
  <c r="H21" i="1" s="1"/>
  <c r="H22" i="1" s="1"/>
  <c r="H23" i="1" s="1"/>
  <c r="Z12" i="1"/>
  <c r="W12" i="1"/>
  <c r="Z11" i="1"/>
  <c r="AA11" i="1" s="1"/>
  <c r="AB11" i="1" s="1"/>
  <c r="W11" i="1"/>
  <c r="Z10" i="1"/>
  <c r="W10" i="1"/>
  <c r="Z9" i="1"/>
  <c r="AA9" i="1" s="1"/>
  <c r="AB9" i="1" s="1"/>
  <c r="W9" i="1"/>
  <c r="O12" i="1"/>
  <c r="S12" i="1" s="1"/>
  <c r="T12" i="1" s="1"/>
  <c r="B23" i="1"/>
  <c r="E23" i="1" s="1"/>
  <c r="O11" i="1"/>
  <c r="S11" i="1" s="1"/>
  <c r="T11" i="1" s="1"/>
  <c r="B22" i="1"/>
  <c r="E22" i="1" s="1"/>
  <c r="O10" i="1"/>
  <c r="S10" i="1" s="1"/>
  <c r="T10" i="1" s="1"/>
  <c r="B21" i="1"/>
  <c r="E21" i="1" s="1"/>
  <c r="O9" i="1"/>
  <c r="S9" i="1" s="1"/>
  <c r="T9" i="1" s="1"/>
  <c r="B20" i="1"/>
  <c r="E20" i="1" s="1"/>
  <c r="B19" i="1"/>
  <c r="E19" i="1" s="1"/>
  <c r="E14" i="1"/>
  <c r="E13" i="1"/>
  <c r="D13" i="1"/>
  <c r="G12" i="1"/>
  <c r="K12" i="1" s="1"/>
  <c r="L12" i="1" s="1"/>
  <c r="E12" i="1"/>
  <c r="G11" i="1"/>
  <c r="K11" i="1" s="1"/>
  <c r="L11" i="1" s="1"/>
  <c r="E11" i="1"/>
  <c r="G10" i="1"/>
  <c r="K10" i="1" s="1"/>
  <c r="L10" i="1" s="1"/>
  <c r="E10" i="1"/>
  <c r="G9" i="1"/>
  <c r="K9" i="1" s="1"/>
  <c r="L9" i="1" s="1"/>
  <c r="R14" i="1" l="1"/>
  <c r="R15" i="1" s="1"/>
  <c r="P14" i="1"/>
  <c r="P15" i="1" s="1"/>
  <c r="AA10" i="1"/>
  <c r="AB10" i="1" s="1"/>
  <c r="AA12" i="1"/>
  <c r="AB12" i="1" s="1"/>
  <c r="J14" i="1"/>
  <c r="J15" i="1" s="1"/>
  <c r="H14" i="1"/>
  <c r="H15" i="1" s="1"/>
  <c r="X14" i="1" l="1"/>
  <c r="X15" i="1" s="1"/>
  <c r="Z14" i="1"/>
  <c r="Z15" i="1" s="1"/>
</calcChain>
</file>

<file path=xl/sharedStrings.xml><?xml version="1.0" encoding="utf-8"?>
<sst xmlns="http://schemas.openxmlformats.org/spreadsheetml/2006/main" count="175" uniqueCount="85">
  <si>
    <t>m</t>
  </si>
  <si>
    <t>S</t>
  </si>
  <si>
    <t>P</t>
  </si>
  <si>
    <t>k</t>
  </si>
  <si>
    <t>Tipo di</t>
  </si>
  <si>
    <t>(g)</t>
  </si>
  <si>
    <t>(deg)</t>
  </si>
  <si>
    <t>LED</t>
  </si>
  <si>
    <t>R</t>
  </si>
  <si>
    <t>G</t>
  </si>
  <si>
    <t>V</t>
  </si>
  <si>
    <t>B</t>
  </si>
  <si>
    <t>A_Fit</t>
  </si>
  <si>
    <t>±</t>
  </si>
  <si>
    <t>k_589nm</t>
  </si>
  <si>
    <t>lambda_Fit</t>
  </si>
  <si>
    <t>P (g)</t>
  </si>
  <si>
    <t>H20</t>
  </si>
  <si>
    <t>ml</t>
  </si>
  <si>
    <t>Glucosio</t>
  </si>
  <si>
    <t>g</t>
  </si>
  <si>
    <t>Sezione</t>
  </si>
  <si>
    <t>cm2</t>
  </si>
  <si>
    <t>um</t>
  </si>
  <si>
    <t>A (deg·cm2·mm2/g)</t>
  </si>
  <si>
    <t>k @ 589 nm</t>
  </si>
  <si>
    <t>Esperimento 4: inversione della soluzione di saccarosio</t>
  </si>
  <si>
    <t>Orario</t>
  </si>
  <si>
    <t>Esperimento 2: potere rotatorio del saccarosio, fruttosio, glucosio</t>
  </si>
  <si>
    <t>Lunghezza d'onda</t>
  </si>
  <si>
    <t>V (ml)</t>
  </si>
  <si>
    <t>L (cm)</t>
  </si>
  <si>
    <t>Fruttosio. Risultato finale: k@589 nm = -9,49 ± 0,54 deg·cm2/g</t>
  </si>
  <si>
    <t>Glucosio. Risultato finale: k@589 nm = +7,67 ± 0,41 deg·cm2/g</t>
  </si>
  <si>
    <t>t (s)</t>
  </si>
  <si>
    <t>t (min)</t>
  </si>
  <si>
    <t>Saccarosio. Risultato finale: k@589 nm = +6,67 ± 0,40 deg·cm2/g</t>
  </si>
  <si>
    <t xml:space="preserve">a </t>
  </si>
  <si>
    <r>
      <t>Aºkl</t>
    </r>
    <r>
      <rPr>
        <vertAlign val="superscript"/>
        <sz val="12"/>
        <color theme="1"/>
        <rFont val="Segoe UI"/>
        <family val="2"/>
      </rPr>
      <t>2</t>
    </r>
  </si>
  <si>
    <r>
      <t>(cm</t>
    </r>
    <r>
      <rPr>
        <vertAlign val="superscript"/>
        <sz val="12"/>
        <color theme="1"/>
        <rFont val="Segoe UI"/>
        <family val="2"/>
      </rPr>
      <t>2</t>
    </r>
    <r>
      <rPr>
        <sz val="12"/>
        <color theme="1"/>
        <rFont val="Segoe UI"/>
        <family val="2"/>
      </rPr>
      <t>)</t>
    </r>
  </si>
  <si>
    <r>
      <t>(deg·cm</t>
    </r>
    <r>
      <rPr>
        <vertAlign val="superscript"/>
        <sz val="12"/>
        <color theme="1"/>
        <rFont val="Segoe UI"/>
        <family val="2"/>
      </rPr>
      <t>2</t>
    </r>
    <r>
      <rPr>
        <sz val="12"/>
        <color theme="1"/>
        <rFont val="Segoe UI"/>
        <family val="2"/>
      </rPr>
      <t>/g)</t>
    </r>
  </si>
  <si>
    <r>
      <t>(deg·cm</t>
    </r>
    <r>
      <rPr>
        <vertAlign val="superscript"/>
        <sz val="12"/>
        <color theme="1"/>
        <rFont val="Segoe UI"/>
        <family val="2"/>
      </rPr>
      <t>2</t>
    </r>
    <r>
      <rPr>
        <sz val="12"/>
        <color theme="1"/>
        <rFont val="Segoe UI"/>
        <family val="2"/>
      </rPr>
      <t>·mm</t>
    </r>
    <r>
      <rPr>
        <vertAlign val="superscript"/>
        <sz val="12"/>
        <color theme="1"/>
        <rFont val="Segoe UI"/>
        <family val="2"/>
      </rPr>
      <t>2</t>
    </r>
    <r>
      <rPr>
        <sz val="12"/>
        <color theme="1"/>
        <rFont val="Segoe UI"/>
        <family val="2"/>
      </rPr>
      <t>/g)</t>
    </r>
  </si>
  <si>
    <t>a (rad)</t>
  </si>
  <si>
    <t>a (deg)</t>
  </si>
  <si>
    <r>
      <t>k (deg·cm</t>
    </r>
    <r>
      <rPr>
        <vertAlign val="superscript"/>
        <sz val="12"/>
        <color theme="1"/>
        <rFont val="Segoe UI"/>
        <family val="2"/>
      </rPr>
      <t>2</t>
    </r>
    <r>
      <rPr>
        <sz val="12"/>
        <color theme="1"/>
        <rFont val="Segoe UI"/>
        <family val="2"/>
      </rPr>
      <t>/g)</t>
    </r>
  </si>
  <si>
    <r>
      <t>k(deg·cm</t>
    </r>
    <r>
      <rPr>
        <vertAlign val="superscript"/>
        <sz val="12"/>
        <color theme="1"/>
        <rFont val="Segoe UI"/>
        <family val="2"/>
      </rPr>
      <t>2</t>
    </r>
    <r>
      <rPr>
        <sz val="12"/>
        <color theme="1"/>
        <rFont val="Segoe UI"/>
        <family val="2"/>
      </rPr>
      <t>/g)</t>
    </r>
  </si>
  <si>
    <t>λ</t>
  </si>
  <si>
    <r>
      <t>Sezione (cm</t>
    </r>
    <r>
      <rPr>
        <vertAlign val="superscript"/>
        <sz val="12"/>
        <color theme="1"/>
        <rFont val="Segoe UI"/>
        <family val="2"/>
      </rPr>
      <t>2</t>
    </r>
    <r>
      <rPr>
        <sz val="12"/>
        <color theme="1"/>
        <rFont val="Segoe UI"/>
        <family val="2"/>
      </rPr>
      <t>)</t>
    </r>
  </si>
  <si>
    <t>Esperimento 1: verifica della legge di Biot</t>
  </si>
  <si>
    <t>Esperimento 3: mutua rotazione del glucosio</t>
  </si>
  <si>
    <t>Misure in funzione della concentrazione</t>
  </si>
  <si>
    <t>Misure in funzione della lunghezza</t>
  </si>
  <si>
    <t>Statistica della regressione</t>
  </si>
  <si>
    <t>R multiplo</t>
  </si>
  <si>
    <t>R al quadrato</t>
  </si>
  <si>
    <t>R al quadrato corretto</t>
  </si>
  <si>
    <t>Errore standard</t>
  </si>
  <si>
    <t>Osservazioni</t>
  </si>
  <si>
    <t>ANALISI VARIANZA</t>
  </si>
  <si>
    <t>Regressione</t>
  </si>
  <si>
    <t>Residuo</t>
  </si>
  <si>
    <t>Totale</t>
  </si>
  <si>
    <t>Intercetta</t>
  </si>
  <si>
    <t>gdl</t>
  </si>
  <si>
    <t>SQ</t>
  </si>
  <si>
    <t>MQ</t>
  </si>
  <si>
    <t>F</t>
  </si>
  <si>
    <t>Significatività F</t>
  </si>
  <si>
    <t>Coefficienti</t>
  </si>
  <si>
    <t>Stat t</t>
  </si>
  <si>
    <t>Valore di significatività</t>
  </si>
  <si>
    <t>Inferiore 95%</t>
  </si>
  <si>
    <t>Superiore 95%</t>
  </si>
  <si>
    <t>Inferiore 95,0%</t>
  </si>
  <si>
    <t>Superiore 95,0%</t>
  </si>
  <si>
    <t>Variabile X 1</t>
  </si>
  <si>
    <t>Dati fit</t>
  </si>
  <si>
    <t>r</t>
  </si>
  <si>
    <t>I valori di interesse sono quelli evidenziati in verde, che sono, da destra a sinistra, costante di proporzionalità tra alfa e L e relativa incertezza</t>
  </si>
  <si>
    <t>I valori di interesse sono quelli evidenziati in verde, che sono, da destra a sinistra, costante di proporzionalità tra alfa e P e relativa incertezza</t>
  </si>
  <si>
    <t>(um)</t>
  </si>
  <si>
    <t>Quantità per esperimento 3</t>
  </si>
  <si>
    <t>Soluzione di controllo con H20, Parametri fissi: λ = 525 nm, S = 6,15 cm2, P = 30 g</t>
  </si>
  <si>
    <t>Soluzione con HCl (1 ml), Parametri fissi: λ = 525 nm, S = 6,15 cm2, P = 30 g</t>
  </si>
  <si>
    <t>Soluzione con HCl (3 ml), Parametri fissi: λ = 525 nm, S = 6,15 cm2, P = 30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</si>
</sst>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Calibri"/>
      <scheme val="minor"/>
    </font>
    <font>
      <sz val="12"/>
      <color theme="1"/>
      <name val="Segoe UI"/>
      <family val="2"/>
    </font>
    <font>
      <vertAlign val="superscript"/>
      <sz val="12"/>
      <color theme="1"/>
      <name val="Segoe UI"/>
      <family val="2"/>
    </font>
    <font>
      <b/>
      <sz val="12"/>
      <color theme="0"/>
      <name val="Segoe UI"/>
      <family val="2"/>
    </font>
    <font>
      <sz val="12"/>
      <color rgb="FF000000"/>
      <name val="Segoe UI"/>
      <family val="2"/>
    </font>
    <font>
      <b/>
      <sz val="12"/>
      <color theme="1"/>
      <name val="Segoe UI"/>
      <family val="2"/>
    </font>
    <font>
      <i/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00"/>
      </patternFill>
    </fill>
  </fills>
  <borders count="2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20" fontId="1" fillId="2" borderId="12" xfId="0" applyNumberFormat="1" applyFont="1" applyFill="1" applyBorder="1" applyAlignment="1">
      <alignment horizontal="center" vertical="center" wrapText="1"/>
    </xf>
    <xf numFmtId="20" fontId="1" fillId="3" borderId="12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 wrapText="1"/>
    </xf>
    <xf numFmtId="0" fontId="1" fillId="4" borderId="14" xfId="0" applyFont="1" applyFill="1" applyBorder="1"/>
    <xf numFmtId="0" fontId="4" fillId="4" borderId="14" xfId="0" applyFont="1" applyFill="1" applyBorder="1"/>
    <xf numFmtId="0" fontId="5" fillId="7" borderId="15" xfId="0" applyFont="1" applyFill="1" applyBorder="1" applyAlignment="1">
      <alignment horizontal="center"/>
    </xf>
    <xf numFmtId="0" fontId="5" fillId="7" borderId="16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18" xfId="0" applyFill="1" applyBorder="1" applyAlignment="1"/>
    <xf numFmtId="0" fontId="6" fillId="0" borderId="19" xfId="0" applyFont="1" applyFill="1" applyBorder="1" applyAlignment="1">
      <alignment horizontal="center"/>
    </xf>
    <xf numFmtId="0" fontId="6" fillId="0" borderId="19" xfId="0" applyFont="1" applyFill="1" applyBorder="1" applyAlignment="1">
      <alignment horizontal="centerContinuous"/>
    </xf>
    <xf numFmtId="0" fontId="0" fillId="4" borderId="18" xfId="0" applyFill="1" applyBorder="1" applyAlignment="1"/>
    <xf numFmtId="0" fontId="4" fillId="0" borderId="0" xfId="0" applyFont="1"/>
    <xf numFmtId="0" fontId="7" fillId="0" borderId="0" xfId="0" applyFont="1"/>
    <xf numFmtId="0" fontId="5" fillId="7" borderId="14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 wrapText="1"/>
    </xf>
    <xf numFmtId="0" fontId="1" fillId="6" borderId="11" xfId="0" applyFont="1" applyFill="1" applyBorder="1" applyAlignment="1">
      <alignment horizont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2" borderId="10" xfId="0" applyFont="1" applyFill="1" applyBorder="1"/>
    <xf numFmtId="16" fontId="1" fillId="0" borderId="13" xfId="0" applyNumberFormat="1" applyFont="1" applyBorder="1"/>
    <xf numFmtId="0" fontId="1" fillId="8" borderId="10" xfId="0" applyFont="1" applyFill="1" applyBorder="1"/>
    <xf numFmtId="0" fontId="6" fillId="0" borderId="20" xfId="0" applyFont="1" applyFill="1" applyBorder="1" applyAlignment="1">
      <alignment horizontal="centerContinuous"/>
    </xf>
    <xf numFmtId="0" fontId="0" fillId="0" borderId="21" xfId="0" applyFill="1" applyBorder="1" applyAlignment="1"/>
    <xf numFmtId="0" fontId="0" fillId="0" borderId="22" xfId="0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21" xfId="0" applyFont="1" applyFill="1" applyBorder="1" applyAlignment="1"/>
    <xf numFmtId="0" fontId="3" fillId="5" borderId="5" xfId="0" applyFont="1" applyFill="1" applyBorder="1" applyAlignment="1">
      <alignment horizontal="center"/>
    </xf>
    <xf numFmtId="0" fontId="7" fillId="0" borderId="0" xfId="0" applyFont="1" applyAlignment="1"/>
    <xf numFmtId="0" fontId="1" fillId="6" borderId="14" xfId="0" applyFont="1" applyFill="1" applyBorder="1"/>
    <xf numFmtId="0" fontId="1" fillId="7" borderId="14" xfId="0" applyFont="1" applyFill="1" applyBorder="1"/>
    <xf numFmtId="0" fontId="1" fillId="6" borderId="10" xfId="0" applyFont="1" applyFill="1" applyBorder="1"/>
    <xf numFmtId="11" fontId="1" fillId="7" borderId="14" xfId="0" applyNumberFormat="1" applyFont="1" applyFill="1" applyBorder="1"/>
    <xf numFmtId="0" fontId="1" fillId="4" borderId="10" xfId="0" applyFont="1" applyFill="1" applyBorder="1"/>
    <xf numFmtId="0" fontId="7" fillId="0" borderId="0" xfId="0" applyFont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Misure in funzione della lunghezza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Dati sperimentali</c:v>
          </c:tx>
          <c:spPr>
            <a:ln w="19050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Generali!$C$10:$C$14</c:f>
              <c:numCache>
                <c:formatCode>General</c:formatCode>
                <c:ptCount val="5"/>
                <c:pt idx="0">
                  <c:v>1.7</c:v>
                </c:pt>
                <c:pt idx="1">
                  <c:v>4.05</c:v>
                </c:pt>
                <c:pt idx="2">
                  <c:v>7.3</c:v>
                </c:pt>
                <c:pt idx="3">
                  <c:v>12.8</c:v>
                </c:pt>
                <c:pt idx="4">
                  <c:v>16.7</c:v>
                </c:pt>
              </c:numCache>
            </c:numRef>
          </c:xVal>
          <c:yVal>
            <c:numRef>
              <c:f>Generali!$D$10:$D$14</c:f>
              <c:numCache>
                <c:formatCode>General</c:formatCode>
                <c:ptCount val="5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28</c:v>
                </c:pt>
                <c:pt idx="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8-44F5-9429-76D86D00F916}"/>
            </c:ext>
          </c:extLst>
        </c:ser>
        <c:ser>
          <c:idx val="1"/>
          <c:order val="1"/>
          <c:tx>
            <c:v>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Generali!$C$10:$C$14</c:f>
              <c:numCache>
                <c:formatCode>General</c:formatCode>
                <c:ptCount val="5"/>
                <c:pt idx="0">
                  <c:v>1.7</c:v>
                </c:pt>
                <c:pt idx="1">
                  <c:v>4.05</c:v>
                </c:pt>
                <c:pt idx="2">
                  <c:v>7.3</c:v>
                </c:pt>
                <c:pt idx="3">
                  <c:v>12.8</c:v>
                </c:pt>
                <c:pt idx="4">
                  <c:v>16.7</c:v>
                </c:pt>
              </c:numCache>
            </c:numRef>
          </c:xVal>
          <c:yVal>
            <c:numRef>
              <c:f>'Exp. 1 - Regressione lineare'!$V$3:$V$7</c:f>
              <c:numCache>
                <c:formatCode>General</c:formatCode>
                <c:ptCount val="5"/>
                <c:pt idx="0">
                  <c:v>4.0053390073884545</c:v>
                </c:pt>
                <c:pt idx="1">
                  <c:v>9.5421311646607307</c:v>
                </c:pt>
                <c:pt idx="2">
                  <c:v>16.549141059447038</c:v>
                </c:pt>
                <c:pt idx="3">
                  <c:v>29.50759078923322</c:v>
                </c:pt>
                <c:pt idx="4">
                  <c:v>38.69630968853614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C8-44F5-9429-76D86D00F91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967325792"/>
        <c:axId val="967326624"/>
      </c:scatterChart>
      <c:valAx>
        <c:axId val="96732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Altezza colonna di fluido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7326624"/>
        <c:crosses val="autoZero"/>
        <c:crossBetween val="midCat"/>
      </c:valAx>
      <c:valAx>
        <c:axId val="9673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Angolo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732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Misure in funzione del</a:t>
            </a:r>
            <a:r>
              <a:rPr lang="it-IT" baseline="0"/>
              <a:t>la quantità di sostanza disciolta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Dati sperimentali</c:v>
          </c:tx>
          <c:spPr>
            <a:ln w="19050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Generali!$C$19:$C$23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Generali!$D$19:$D$23</c:f>
              <c:numCache>
                <c:formatCode>General</c:formatCode>
                <c:ptCount val="5"/>
                <c:pt idx="0">
                  <c:v>9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B-444B-8D6A-E1DF5DB7AA4D}"/>
            </c:ext>
          </c:extLst>
        </c:ser>
        <c:ser>
          <c:idx val="1"/>
          <c:order val="1"/>
          <c:tx>
            <c:v>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'Exp. 1 - Regressione lineare'!$U$22:$U$26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'Exp. 1 - Regressione lineare'!$V$22:$V$26</c:f>
              <c:numCache>
                <c:formatCode>General</c:formatCode>
                <c:ptCount val="5"/>
                <c:pt idx="0">
                  <c:v>10.199999999999998</c:v>
                </c:pt>
                <c:pt idx="1">
                  <c:v>20.399999999999995</c:v>
                </c:pt>
                <c:pt idx="2">
                  <c:v>30.599999999999994</c:v>
                </c:pt>
                <c:pt idx="3">
                  <c:v>40.79999999999999</c:v>
                </c:pt>
                <c:pt idx="4">
                  <c:v>50.999999999999993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7B-444B-8D6A-E1DF5DB7A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325792"/>
        <c:axId val="967326624"/>
      </c:scatterChart>
      <c:valAx>
        <c:axId val="96732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Quantità di sostanza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7326624"/>
        <c:crosses val="autoZero"/>
        <c:crossBetween val="midCat"/>
      </c:valAx>
      <c:valAx>
        <c:axId val="9673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Angolo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732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Mutua rotazione del glucosio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Generali!$H$19:$T$19</c:f>
              <c:numCache>
                <c:formatCode>General</c:formatCode>
                <c:ptCount val="13"/>
                <c:pt idx="0">
                  <c:v>0</c:v>
                </c:pt>
                <c:pt idx="1">
                  <c:v>75</c:v>
                </c:pt>
                <c:pt idx="2">
                  <c:v>130</c:v>
                </c:pt>
                <c:pt idx="3">
                  <c:v>240</c:v>
                </c:pt>
                <c:pt idx="4">
                  <c:v>367</c:v>
                </c:pt>
                <c:pt idx="5">
                  <c:v>528</c:v>
                </c:pt>
                <c:pt idx="6">
                  <c:v>750</c:v>
                </c:pt>
                <c:pt idx="7">
                  <c:v>885</c:v>
                </c:pt>
                <c:pt idx="8">
                  <c:v>1000</c:v>
                </c:pt>
                <c:pt idx="9">
                  <c:v>1090</c:v>
                </c:pt>
                <c:pt idx="10">
                  <c:v>1220</c:v>
                </c:pt>
                <c:pt idx="11">
                  <c:v>1365</c:v>
                </c:pt>
                <c:pt idx="12">
                  <c:v>1740</c:v>
                </c:pt>
              </c:numCache>
            </c:numRef>
          </c:xVal>
          <c:yVal>
            <c:numRef>
              <c:f>Generali!$H$21:$T$21</c:f>
              <c:numCache>
                <c:formatCode>General</c:formatCode>
                <c:ptCount val="13"/>
                <c:pt idx="0">
                  <c:v>8.4562500000000007</c:v>
                </c:pt>
                <c:pt idx="1">
                  <c:v>7.6875</c:v>
                </c:pt>
                <c:pt idx="2">
                  <c:v>6.9187500000000002</c:v>
                </c:pt>
                <c:pt idx="3">
                  <c:v>6.6112500000000001</c:v>
                </c:pt>
                <c:pt idx="4">
                  <c:v>6.15</c:v>
                </c:pt>
                <c:pt idx="5">
                  <c:v>5.8425000000000002</c:v>
                </c:pt>
                <c:pt idx="6">
                  <c:v>5.6887500000000006</c:v>
                </c:pt>
                <c:pt idx="7">
                  <c:v>5.3812499999999996</c:v>
                </c:pt>
                <c:pt idx="8">
                  <c:v>5.0737500000000004</c:v>
                </c:pt>
                <c:pt idx="9">
                  <c:v>4.92</c:v>
                </c:pt>
                <c:pt idx="10">
                  <c:v>4.6124999999999998</c:v>
                </c:pt>
                <c:pt idx="11">
                  <c:v>4.3050000000000006</c:v>
                </c:pt>
                <c:pt idx="12">
                  <c:v>4.1512500000000001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F-4D78-A3AF-BD8585DC8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773920"/>
        <c:axId val="1063778496"/>
      </c:scatterChart>
      <c:valAx>
        <c:axId val="106377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trascorso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3778496"/>
        <c:crosses val="autoZero"/>
        <c:crossBetween val="midCat"/>
      </c:valAx>
      <c:valAx>
        <c:axId val="10637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>
                    <a:solidFill>
                      <a:srgbClr val="000000"/>
                    </a:solidFill>
                    <a:effectLst/>
                    <a:latin typeface="Segoe UI" panose="020B0502040204020203" pitchFamily="34" charset="0"/>
                  </a:rPr>
                  <a:t>k @ 630 nm [deg·cm</a:t>
                </a:r>
                <a:r>
                  <a:rPr lang="it-IT" sz="1000" b="0" i="0" u="none" strike="noStrike" baseline="30000">
                    <a:solidFill>
                      <a:srgbClr val="000000"/>
                    </a:solidFill>
                    <a:effectLst/>
                    <a:latin typeface="Segoe UI" panose="020B0502040204020203" pitchFamily="34" charset="0"/>
                  </a:rPr>
                  <a:t>2</a:t>
                </a:r>
                <a:r>
                  <a:rPr lang="it-IT" sz="1000" b="0" i="0" u="none" strike="noStrike">
                    <a:solidFill>
                      <a:srgbClr val="000000"/>
                    </a:solidFill>
                    <a:effectLst/>
                    <a:latin typeface="Segoe UI" panose="020B0502040204020203" pitchFamily="34" charset="0"/>
                  </a:rPr>
                  <a:t>/g]</a:t>
                </a:r>
                <a:r>
                  <a:rPr lang="it-IT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377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Mutua rotazione del glucosio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Generali!$H$19:$T$19</c:f>
              <c:numCache>
                <c:formatCode>General</c:formatCode>
                <c:ptCount val="13"/>
                <c:pt idx="0">
                  <c:v>0</c:v>
                </c:pt>
                <c:pt idx="1">
                  <c:v>75</c:v>
                </c:pt>
                <c:pt idx="2">
                  <c:v>130</c:v>
                </c:pt>
                <c:pt idx="3">
                  <c:v>240</c:v>
                </c:pt>
                <c:pt idx="4">
                  <c:v>367</c:v>
                </c:pt>
                <c:pt idx="5">
                  <c:v>528</c:v>
                </c:pt>
                <c:pt idx="6">
                  <c:v>750</c:v>
                </c:pt>
                <c:pt idx="7">
                  <c:v>885</c:v>
                </c:pt>
                <c:pt idx="8">
                  <c:v>1000</c:v>
                </c:pt>
                <c:pt idx="9">
                  <c:v>1090</c:v>
                </c:pt>
                <c:pt idx="10">
                  <c:v>1220</c:v>
                </c:pt>
                <c:pt idx="11">
                  <c:v>1365</c:v>
                </c:pt>
                <c:pt idx="12">
                  <c:v>1740</c:v>
                </c:pt>
              </c:numCache>
            </c:numRef>
          </c:xVal>
          <c:yVal>
            <c:numRef>
              <c:f>Generali!$H$23:$T$23</c:f>
              <c:numCache>
                <c:formatCode>General</c:formatCode>
                <c:ptCount val="13"/>
                <c:pt idx="0">
                  <c:v>9.6744954182652556</c:v>
                </c:pt>
                <c:pt idx="1">
                  <c:v>8.7949958347865955</c:v>
                </c:pt>
                <c:pt idx="2">
                  <c:v>7.9154962513079363</c:v>
                </c:pt>
                <c:pt idx="3">
                  <c:v>7.5636964179164714</c:v>
                </c:pt>
                <c:pt idx="4">
                  <c:v>7.0359966678292771</c:v>
                </c:pt>
                <c:pt idx="5">
                  <c:v>6.6841968344378122</c:v>
                </c:pt>
                <c:pt idx="6">
                  <c:v>6.508296917742082</c:v>
                </c:pt>
                <c:pt idx="7">
                  <c:v>6.1564970843506162</c:v>
                </c:pt>
                <c:pt idx="8">
                  <c:v>5.804697250959153</c:v>
                </c:pt>
                <c:pt idx="9">
                  <c:v>5.628797334263421</c:v>
                </c:pt>
                <c:pt idx="10">
                  <c:v>5.276997500871957</c:v>
                </c:pt>
                <c:pt idx="11">
                  <c:v>4.9251976674804938</c:v>
                </c:pt>
                <c:pt idx="12">
                  <c:v>4.7492977507847618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7D-45C4-9E0A-4FFAD786A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773920"/>
        <c:axId val="1063778496"/>
      </c:scatterChart>
      <c:valAx>
        <c:axId val="106377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trascorso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3778496"/>
        <c:crosses val="autoZero"/>
        <c:crossBetween val="midCat"/>
      </c:valAx>
      <c:valAx>
        <c:axId val="10637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>
                    <a:solidFill>
                      <a:srgbClr val="000000"/>
                    </a:solidFill>
                    <a:effectLst/>
                    <a:latin typeface="Segoe UI" panose="020B0502040204020203" pitchFamily="34" charset="0"/>
                  </a:rPr>
                  <a:t>k @ 589 nm [deg·cm</a:t>
                </a:r>
                <a:r>
                  <a:rPr lang="it-IT" sz="1000" b="0" i="0" u="none" strike="noStrike" baseline="30000">
                    <a:solidFill>
                      <a:srgbClr val="000000"/>
                    </a:solidFill>
                    <a:effectLst/>
                    <a:latin typeface="Segoe UI" panose="020B0502040204020203" pitchFamily="34" charset="0"/>
                  </a:rPr>
                  <a:t>2</a:t>
                </a:r>
                <a:r>
                  <a:rPr lang="it-IT" sz="1000" b="0" i="0" u="none" strike="noStrike">
                    <a:solidFill>
                      <a:srgbClr val="000000"/>
                    </a:solidFill>
                    <a:effectLst/>
                    <a:latin typeface="Segoe UI" panose="020B0502040204020203" pitchFamily="34" charset="0"/>
                  </a:rPr>
                  <a:t>/g]</a:t>
                </a:r>
                <a:r>
                  <a:rPr lang="it-IT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377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Inversione della soluzione di saccarosio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Soluzione di controllo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Generali!$C$31:$H$31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1400</c:v>
                </c:pt>
                <c:pt idx="4">
                  <c:v>1450</c:v>
                </c:pt>
                <c:pt idx="5">
                  <c:v>1505</c:v>
                </c:pt>
              </c:numCache>
            </c:numRef>
          </c:xVal>
          <c:yVal>
            <c:numRef>
              <c:f>Generali!$C$32:$H$32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48</c:v>
                </c:pt>
                <c:pt idx="3">
                  <c:v>40</c:v>
                </c:pt>
                <c:pt idx="4">
                  <c:v>45</c:v>
                </c:pt>
                <c:pt idx="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3-44B4-A99C-3ADBC1DC4007}"/>
            </c:ext>
          </c:extLst>
        </c:ser>
        <c:ser>
          <c:idx val="1"/>
          <c:order val="1"/>
          <c:tx>
            <c:v>Soluzione con HCl (1 ml)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Generali!$K$31:$P$31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1400</c:v>
                </c:pt>
                <c:pt idx="4">
                  <c:v>1450</c:v>
                </c:pt>
                <c:pt idx="5">
                  <c:v>1505</c:v>
                </c:pt>
              </c:numCache>
            </c:numRef>
          </c:xVal>
          <c:yVal>
            <c:numRef>
              <c:f>Generali!$K$32:$P$32</c:f>
              <c:numCache>
                <c:formatCode>General</c:formatCode>
                <c:ptCount val="6"/>
                <c:pt idx="0">
                  <c:v>42</c:v>
                </c:pt>
                <c:pt idx="1">
                  <c:v>37</c:v>
                </c:pt>
                <c:pt idx="2">
                  <c:v>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A3-44B4-A99C-3ADBC1DC4007}"/>
            </c:ext>
          </c:extLst>
        </c:ser>
        <c:ser>
          <c:idx val="2"/>
          <c:order val="2"/>
          <c:tx>
            <c:v>Soluzione con HCl (3 ml)</c:v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Generali!$S$31:$X$31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1400</c:v>
                </c:pt>
                <c:pt idx="4">
                  <c:v>1450</c:v>
                </c:pt>
                <c:pt idx="5">
                  <c:v>1505</c:v>
                </c:pt>
              </c:numCache>
            </c:numRef>
          </c:xVal>
          <c:yVal>
            <c:numRef>
              <c:f>Generali!$S$32:$X$32</c:f>
              <c:numCache>
                <c:formatCode>General</c:formatCode>
                <c:ptCount val="6"/>
                <c:pt idx="0">
                  <c:v>40</c:v>
                </c:pt>
                <c:pt idx="1">
                  <c:v>30</c:v>
                </c:pt>
                <c:pt idx="2">
                  <c:v>25</c:v>
                </c:pt>
                <c:pt idx="3">
                  <c:v>-15</c:v>
                </c:pt>
                <c:pt idx="4">
                  <c:v>-10</c:v>
                </c:pt>
                <c:pt idx="5">
                  <c:v>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A3-44B4-A99C-3ADBC1DC4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154448"/>
        <c:axId val="1075147792"/>
      </c:scatterChart>
      <c:valAx>
        <c:axId val="107515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5147792"/>
        <c:crosses val="autoZero"/>
        <c:crossBetween val="midCat"/>
      </c:valAx>
      <c:valAx>
        <c:axId val="10751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Angolo di rotazione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515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Inversione della soluzione di saccarosio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Soluzione di controllo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Generali!$C$31:$H$31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1400</c:v>
                </c:pt>
                <c:pt idx="4">
                  <c:v>1450</c:v>
                </c:pt>
                <c:pt idx="5">
                  <c:v>1505</c:v>
                </c:pt>
              </c:numCache>
            </c:numRef>
          </c:xVal>
          <c:yVal>
            <c:numRef>
              <c:f>Generali!$C$33:$H$33</c:f>
              <c:numCache>
                <c:formatCode>General</c:formatCode>
                <c:ptCount val="6"/>
                <c:pt idx="0">
                  <c:v>6.9187500000000002</c:v>
                </c:pt>
                <c:pt idx="1">
                  <c:v>6.9187500000000002</c:v>
                </c:pt>
                <c:pt idx="2">
                  <c:v>7.3800000000000008</c:v>
                </c:pt>
                <c:pt idx="3">
                  <c:v>6.15</c:v>
                </c:pt>
                <c:pt idx="4">
                  <c:v>6.9187500000000002</c:v>
                </c:pt>
                <c:pt idx="5">
                  <c:v>6.9187500000000002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6-4713-8F90-FF0F4FF20DF0}"/>
            </c:ext>
          </c:extLst>
        </c:ser>
        <c:ser>
          <c:idx val="1"/>
          <c:order val="1"/>
          <c:tx>
            <c:v>Soluzione con HCl (1 ml)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Generali!$K$31:$P$31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1400</c:v>
                </c:pt>
                <c:pt idx="4">
                  <c:v>1450</c:v>
                </c:pt>
                <c:pt idx="5">
                  <c:v>1505</c:v>
                </c:pt>
              </c:numCache>
            </c:numRef>
          </c:xVal>
          <c:yVal>
            <c:numRef>
              <c:f>Generali!$K$33:$P$33</c:f>
              <c:numCache>
                <c:formatCode>General</c:formatCode>
                <c:ptCount val="6"/>
                <c:pt idx="0">
                  <c:v>6.4575000000000005</c:v>
                </c:pt>
                <c:pt idx="1">
                  <c:v>5.6887500000000006</c:v>
                </c:pt>
                <c:pt idx="2">
                  <c:v>5.3812499999999996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56-4713-8F90-FF0F4FF20DF0}"/>
            </c:ext>
          </c:extLst>
        </c:ser>
        <c:ser>
          <c:idx val="2"/>
          <c:order val="2"/>
          <c:tx>
            <c:v>Soluzione con HCl (3 ml)</c:v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Generali!$S$31:$X$31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1400</c:v>
                </c:pt>
                <c:pt idx="4">
                  <c:v>1450</c:v>
                </c:pt>
                <c:pt idx="5">
                  <c:v>1505</c:v>
                </c:pt>
              </c:numCache>
            </c:numRef>
          </c:xVal>
          <c:yVal>
            <c:numRef>
              <c:f>Generali!$S$33:$X$33</c:f>
              <c:numCache>
                <c:formatCode>General</c:formatCode>
                <c:ptCount val="6"/>
                <c:pt idx="0">
                  <c:v>6.15</c:v>
                </c:pt>
                <c:pt idx="1">
                  <c:v>4.6124999999999998</c:v>
                </c:pt>
                <c:pt idx="2">
                  <c:v>3.84375</c:v>
                </c:pt>
                <c:pt idx="3">
                  <c:v>-2.3062499999999999</c:v>
                </c:pt>
                <c:pt idx="4">
                  <c:v>-1.5375000000000001</c:v>
                </c:pt>
                <c:pt idx="5">
                  <c:v>-1.8450000000000002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56-4713-8F90-FF0F4FF20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154448"/>
        <c:axId val="1075147792"/>
      </c:scatterChart>
      <c:valAx>
        <c:axId val="107515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5147792"/>
        <c:crosses val="autoZero"/>
        <c:crossBetween val="midCat"/>
      </c:valAx>
      <c:valAx>
        <c:axId val="10751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kern="1200" baseline="0">
                    <a:solidFill>
                      <a:srgbClr val="000000"/>
                    </a:solidFill>
                    <a:effectLst/>
                    <a:latin typeface="Segoe UI" panose="020B0502040204020203" pitchFamily="34" charset="0"/>
                  </a:rPr>
                  <a:t>k @ 525 nm [deg·cm</a:t>
                </a:r>
                <a:r>
                  <a:rPr lang="it-IT" sz="1000" b="0" i="0" kern="1200" baseline="30000">
                    <a:solidFill>
                      <a:srgbClr val="000000"/>
                    </a:solidFill>
                    <a:effectLst/>
                    <a:latin typeface="Segoe UI" panose="020B0502040204020203" pitchFamily="34" charset="0"/>
                  </a:rPr>
                  <a:t>2</a:t>
                </a:r>
                <a:r>
                  <a:rPr lang="it-IT" sz="1000" b="0" i="0" kern="1200" baseline="0">
                    <a:solidFill>
                      <a:srgbClr val="000000"/>
                    </a:solidFill>
                    <a:effectLst/>
                    <a:latin typeface="Segoe UI" panose="020B0502040204020203" pitchFamily="34" charset="0"/>
                  </a:rPr>
                  <a:t>/g]</a:t>
                </a:r>
                <a:r>
                  <a:rPr lang="it-IT" sz="1000" b="0" i="0" kern="1200" baseline="0">
                    <a:solidFill>
                      <a:srgbClr val="595959"/>
                    </a:solidFill>
                    <a:effectLst/>
                  </a:rPr>
                  <a:t> </a:t>
                </a:r>
                <a:endParaRPr lang="it-I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515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6727932-9F3A-4EE9-9AF8-CCFBE0F08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19</xdr:col>
      <xdr:colOff>0</xdr:colOff>
      <xdr:row>38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72301D5-FD47-4BED-A0B1-5CC8F383F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7620</xdr:colOff>
      <xdr:row>26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B4DE499-2ADC-40F1-89C4-16C17988E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22</xdr:col>
      <xdr:colOff>7620</xdr:colOff>
      <xdr:row>26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BAFE169-BEE8-4E02-85F6-AEE148452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0</xdr:colOff>
      <xdr:row>23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11E2E95-C511-40A3-A543-673E57010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15</xdr:col>
      <xdr:colOff>0</xdr:colOff>
      <xdr:row>46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7037A6A-A1BC-493F-90D9-E25F12239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0"/>
  <sheetViews>
    <sheetView zoomScale="55" zoomScaleNormal="55" workbookViewId="0">
      <selection activeCell="G23" sqref="G23"/>
    </sheetView>
  </sheetViews>
  <sheetFormatPr defaultColWidth="14.44140625" defaultRowHeight="15" customHeight="1" x14ac:dyDescent="0.3"/>
  <cols>
    <col min="1" max="1" width="4.88671875" customWidth="1"/>
    <col min="2" max="2" width="21.5546875" bestFit="1" customWidth="1"/>
    <col min="3" max="3" width="8.77734375" bestFit="1" customWidth="1"/>
    <col min="4" max="4" width="10.44140625" bestFit="1" customWidth="1"/>
    <col min="5" max="5" width="16.21875" bestFit="1" customWidth="1"/>
    <col min="6" max="6" width="12.6640625" customWidth="1"/>
    <col min="7" max="7" width="22.5546875" bestFit="1" customWidth="1"/>
    <col min="8" max="9" width="9.109375" customWidth="1"/>
    <col min="10" max="12" width="14.5546875" bestFit="1" customWidth="1"/>
    <col min="13" max="13" width="15.33203125" bestFit="1" customWidth="1"/>
    <col min="14" max="14" width="14.21875" bestFit="1" customWidth="1"/>
    <col min="15" max="15" width="13.88671875" bestFit="1" customWidth="1"/>
    <col min="16" max="16" width="14.44140625" bestFit="1" customWidth="1"/>
    <col min="17" max="18" width="13.77734375" bestFit="1" customWidth="1"/>
    <col min="19" max="19" width="16.44140625" bestFit="1" customWidth="1"/>
    <col min="20" max="20" width="18.88671875" bestFit="1" customWidth="1"/>
    <col min="21" max="21" width="8.77734375" bestFit="1" customWidth="1"/>
    <col min="22" max="22" width="15.44140625" bestFit="1" customWidth="1"/>
    <col min="23" max="23" width="13" bestFit="1" customWidth="1"/>
    <col min="24" max="24" width="13.77734375" bestFit="1" customWidth="1"/>
    <col min="25" max="25" width="7.5546875" customWidth="1"/>
    <col min="26" max="26" width="11.109375" customWidth="1"/>
    <col min="27" max="27" width="14.6640625" bestFit="1" customWidth="1"/>
    <col min="28" max="28" width="18.88671875" bestFit="1" customWidth="1"/>
    <col min="29" max="29" width="8.109375" bestFit="1" customWidth="1"/>
    <col min="31" max="31" width="17.6640625" bestFit="1" customWidth="1"/>
    <col min="32" max="32" width="14.5546875" customWidth="1"/>
  </cols>
  <sheetData>
    <row r="1" spans="1:31" ht="19.95" customHeight="1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35"/>
      <c r="AB1" s="35"/>
      <c r="AC1" s="35"/>
      <c r="AD1" s="35"/>
      <c r="AE1" s="35"/>
    </row>
    <row r="2" spans="1:31" ht="19.95" customHeight="1" x14ac:dyDescent="0.4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35"/>
      <c r="AB2" s="35"/>
      <c r="AC2" s="35"/>
      <c r="AD2" s="35"/>
      <c r="AE2" s="35"/>
    </row>
    <row r="3" spans="1:31" ht="19.95" customHeight="1" x14ac:dyDescent="0.45">
      <c r="A3" s="34"/>
      <c r="B3" s="27" t="s">
        <v>48</v>
      </c>
      <c r="C3" s="27"/>
      <c r="D3" s="27"/>
      <c r="E3" s="27"/>
      <c r="F3" s="1"/>
      <c r="G3" s="27" t="s">
        <v>28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35"/>
      <c r="AE3" s="35"/>
    </row>
    <row r="4" spans="1:31" ht="19.95" customHeight="1" thickBot="1" x14ac:dyDescent="0.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35"/>
      <c r="Y4" s="35"/>
      <c r="Z4" s="35"/>
      <c r="AA4" s="35"/>
      <c r="AB4" s="35"/>
      <c r="AC4" s="35"/>
      <c r="AD4" s="35"/>
      <c r="AE4" s="35"/>
    </row>
    <row r="5" spans="1:31" ht="19.95" customHeight="1" x14ac:dyDescent="0.45">
      <c r="A5" s="34"/>
      <c r="B5" s="16" t="s">
        <v>29</v>
      </c>
      <c r="C5" s="17" t="s">
        <v>46</v>
      </c>
      <c r="D5" s="56">
        <v>6.3E-7</v>
      </c>
      <c r="E5" s="16" t="s">
        <v>0</v>
      </c>
      <c r="F5" s="1"/>
      <c r="G5" s="21" t="s">
        <v>36</v>
      </c>
      <c r="H5" s="22"/>
      <c r="I5" s="22"/>
      <c r="J5" s="22"/>
      <c r="K5" s="22"/>
      <c r="L5" s="22"/>
      <c r="M5" s="23"/>
      <c r="N5" s="1"/>
      <c r="O5" s="21" t="s">
        <v>32</v>
      </c>
      <c r="P5" s="22"/>
      <c r="Q5" s="22"/>
      <c r="R5" s="22"/>
      <c r="S5" s="22"/>
      <c r="T5" s="22"/>
      <c r="U5" s="23"/>
      <c r="V5" s="1"/>
      <c r="W5" s="21" t="s">
        <v>33</v>
      </c>
      <c r="X5" s="22"/>
      <c r="Y5" s="22"/>
      <c r="Z5" s="22"/>
      <c r="AA5" s="22"/>
      <c r="AB5" s="22"/>
      <c r="AC5" s="23"/>
      <c r="AD5" s="35"/>
      <c r="AE5" s="35"/>
    </row>
    <row r="6" spans="1:31" ht="19.95" customHeight="1" thickBot="1" x14ac:dyDescent="0.5">
      <c r="A6" s="1"/>
      <c r="B6" s="1"/>
      <c r="C6" s="1"/>
      <c r="D6" s="1"/>
      <c r="E6" s="1"/>
      <c r="F6" s="1"/>
      <c r="G6" s="24"/>
      <c r="H6" s="25"/>
      <c r="I6" s="25"/>
      <c r="J6" s="25"/>
      <c r="K6" s="25"/>
      <c r="L6" s="25"/>
      <c r="M6" s="26"/>
      <c r="N6" s="1"/>
      <c r="O6" s="24"/>
      <c r="P6" s="25"/>
      <c r="Q6" s="25"/>
      <c r="R6" s="25"/>
      <c r="S6" s="25"/>
      <c r="T6" s="25"/>
      <c r="U6" s="26"/>
      <c r="V6" s="1"/>
      <c r="W6" s="24"/>
      <c r="X6" s="25"/>
      <c r="Y6" s="25"/>
      <c r="Z6" s="25"/>
      <c r="AA6" s="25"/>
      <c r="AB6" s="25"/>
      <c r="AC6" s="26"/>
      <c r="AD6" s="35"/>
      <c r="AE6" s="35"/>
    </row>
    <row r="7" spans="1:31" ht="19.8" x14ac:dyDescent="0.45">
      <c r="A7" s="34"/>
      <c r="B7" s="36" t="s">
        <v>51</v>
      </c>
      <c r="C7" s="36"/>
      <c r="D7" s="36"/>
      <c r="E7" s="36"/>
      <c r="F7" s="1"/>
      <c r="G7" s="2" t="s">
        <v>1</v>
      </c>
      <c r="H7" s="2" t="s">
        <v>2</v>
      </c>
      <c r="I7" s="3" t="s">
        <v>46</v>
      </c>
      <c r="J7" s="3" t="s">
        <v>37</v>
      </c>
      <c r="K7" s="3" t="s">
        <v>3</v>
      </c>
      <c r="L7" s="3" t="s">
        <v>38</v>
      </c>
      <c r="M7" s="3" t="s">
        <v>4</v>
      </c>
      <c r="N7" s="1"/>
      <c r="O7" s="2" t="s">
        <v>1</v>
      </c>
      <c r="P7" s="2" t="s">
        <v>2</v>
      </c>
      <c r="Q7" s="3" t="s">
        <v>46</v>
      </c>
      <c r="R7" s="3" t="s">
        <v>37</v>
      </c>
      <c r="S7" s="3" t="s">
        <v>3</v>
      </c>
      <c r="T7" s="3" t="s">
        <v>38</v>
      </c>
      <c r="U7" s="3" t="s">
        <v>4</v>
      </c>
      <c r="V7" s="1"/>
      <c r="W7" s="2" t="s">
        <v>1</v>
      </c>
      <c r="X7" s="2" t="s">
        <v>2</v>
      </c>
      <c r="Y7" s="3" t="s">
        <v>46</v>
      </c>
      <c r="Z7" s="3" t="s">
        <v>37</v>
      </c>
      <c r="AA7" s="3" t="s">
        <v>3</v>
      </c>
      <c r="AB7" s="3" t="s">
        <v>38</v>
      </c>
      <c r="AC7" s="3" t="s">
        <v>4</v>
      </c>
      <c r="AD7" s="35"/>
      <c r="AE7" s="35"/>
    </row>
    <row r="8" spans="1:31" ht="19.95" customHeight="1" thickBot="1" x14ac:dyDescent="0.5">
      <c r="A8" s="1"/>
      <c r="B8" s="1"/>
      <c r="C8" s="1"/>
      <c r="D8" s="1"/>
      <c r="E8" s="1"/>
      <c r="F8" s="1"/>
      <c r="G8" s="4" t="s">
        <v>39</v>
      </c>
      <c r="H8" s="4" t="s">
        <v>5</v>
      </c>
      <c r="I8" s="5" t="s">
        <v>80</v>
      </c>
      <c r="J8" s="5" t="s">
        <v>6</v>
      </c>
      <c r="K8" s="5" t="s">
        <v>40</v>
      </c>
      <c r="L8" s="5" t="s">
        <v>41</v>
      </c>
      <c r="M8" s="5" t="s">
        <v>7</v>
      </c>
      <c r="N8" s="1"/>
      <c r="O8" s="4" t="s">
        <v>39</v>
      </c>
      <c r="P8" s="4" t="s">
        <v>5</v>
      </c>
      <c r="Q8" s="5" t="s">
        <v>80</v>
      </c>
      <c r="R8" s="5" t="s">
        <v>6</v>
      </c>
      <c r="S8" s="5" t="s">
        <v>40</v>
      </c>
      <c r="T8" s="5" t="s">
        <v>41</v>
      </c>
      <c r="U8" s="5" t="s">
        <v>7</v>
      </c>
      <c r="V8" s="1"/>
      <c r="W8" s="4" t="s">
        <v>39</v>
      </c>
      <c r="X8" s="4" t="s">
        <v>5</v>
      </c>
      <c r="Y8" s="5" t="s">
        <v>80</v>
      </c>
      <c r="Z8" s="5" t="s">
        <v>6</v>
      </c>
      <c r="AA8" s="5" t="s">
        <v>40</v>
      </c>
      <c r="AB8" s="5" t="s">
        <v>41</v>
      </c>
      <c r="AC8" s="5" t="s">
        <v>7</v>
      </c>
      <c r="AD8" s="35"/>
      <c r="AE8" s="35"/>
    </row>
    <row r="9" spans="1:31" ht="19.95" customHeight="1" thickBot="1" x14ac:dyDescent="0.5">
      <c r="A9" s="1"/>
      <c r="B9" s="13" t="s">
        <v>30</v>
      </c>
      <c r="C9" s="13" t="s">
        <v>31</v>
      </c>
      <c r="D9" s="14" t="s">
        <v>42</v>
      </c>
      <c r="E9" s="13" t="s">
        <v>47</v>
      </c>
      <c r="F9" s="1"/>
      <c r="G9" s="15">
        <f t="shared" ref="G9:G12" si="0">3.14*(2.8/2)^2</f>
        <v>6.1543999999999999</v>
      </c>
      <c r="H9" s="39">
        <v>30</v>
      </c>
      <c r="I9" s="40">
        <v>0.63</v>
      </c>
      <c r="J9" s="40">
        <v>30</v>
      </c>
      <c r="K9" s="40">
        <f t="shared" ref="K9:K12" si="1">J9*G9/H9</f>
        <v>6.1543999999999999</v>
      </c>
      <c r="L9" s="40">
        <f t="shared" ref="L9:L12" si="2">K9*I9*I9</f>
        <v>2.4426813599999999</v>
      </c>
      <c r="M9" s="40" t="s">
        <v>8</v>
      </c>
      <c r="N9" s="1"/>
      <c r="O9" s="15">
        <f t="shared" ref="O9:O12" si="3">3.14*(2.8/2)^2</f>
        <v>6.1543999999999999</v>
      </c>
      <c r="P9" s="39">
        <v>30</v>
      </c>
      <c r="Q9" s="40">
        <v>0.63</v>
      </c>
      <c r="R9" s="40">
        <v>-43</v>
      </c>
      <c r="S9" s="40">
        <f t="shared" ref="S9:S12" si="4">R9*O9/P9</f>
        <v>-8.8213066666666666</v>
      </c>
      <c r="T9" s="40">
        <f t="shared" ref="T9:T12" si="5">S9*Q9*Q9</f>
        <v>-3.501176616</v>
      </c>
      <c r="U9" s="40" t="s">
        <v>8</v>
      </c>
      <c r="V9" s="1"/>
      <c r="W9" s="15">
        <f t="shared" ref="W9:W12" si="6">3.14*(2.8/2)^2</f>
        <v>6.1543999999999999</v>
      </c>
      <c r="X9" s="39">
        <v>30</v>
      </c>
      <c r="Y9" s="40">
        <v>0.63</v>
      </c>
      <c r="Z9" s="40">
        <f>180-145</f>
        <v>35</v>
      </c>
      <c r="AA9" s="40">
        <f t="shared" ref="AA9:AA12" si="7">Z9*W9/X9</f>
        <v>7.180133333333333</v>
      </c>
      <c r="AB9" s="40">
        <f t="shared" ref="AB9:AB12" si="8">AA9*Y9*Y9</f>
        <v>2.8497949199999999</v>
      </c>
      <c r="AC9" s="40" t="s">
        <v>8</v>
      </c>
      <c r="AD9" s="35"/>
      <c r="AE9" s="35"/>
    </row>
    <row r="10" spans="1:31" ht="19.95" customHeight="1" thickBot="1" x14ac:dyDescent="0.5">
      <c r="A10" s="1"/>
      <c r="B10" s="37">
        <v>11</v>
      </c>
      <c r="C10" s="38">
        <v>1.7</v>
      </c>
      <c r="D10" s="38">
        <v>4</v>
      </c>
      <c r="E10" s="38">
        <f>B10/C10</f>
        <v>6.4705882352941178</v>
      </c>
      <c r="F10" s="1"/>
      <c r="G10" s="15">
        <f t="shared" si="0"/>
        <v>6.1543999999999999</v>
      </c>
      <c r="H10" s="39">
        <v>30</v>
      </c>
      <c r="I10" s="40">
        <v>0.57999999999999996</v>
      </c>
      <c r="J10" s="40">
        <v>35</v>
      </c>
      <c r="K10" s="40">
        <f t="shared" si="1"/>
        <v>7.180133333333333</v>
      </c>
      <c r="L10" s="40">
        <f t="shared" si="2"/>
        <v>2.4153968533333332</v>
      </c>
      <c r="M10" s="40" t="s">
        <v>9</v>
      </c>
      <c r="N10" s="1"/>
      <c r="O10" s="15">
        <f t="shared" si="3"/>
        <v>6.1543999999999999</v>
      </c>
      <c r="P10" s="39">
        <v>30</v>
      </c>
      <c r="Q10" s="40">
        <v>0.57999999999999996</v>
      </c>
      <c r="R10" s="40">
        <v>-47</v>
      </c>
      <c r="S10" s="40">
        <f t="shared" si="4"/>
        <v>-9.6418933333333339</v>
      </c>
      <c r="T10" s="40">
        <f t="shared" si="5"/>
        <v>-3.2435329173333329</v>
      </c>
      <c r="U10" s="40" t="s">
        <v>9</v>
      </c>
      <c r="V10" s="1"/>
      <c r="W10" s="15">
        <f t="shared" si="6"/>
        <v>6.1543999999999999</v>
      </c>
      <c r="X10" s="39">
        <v>30</v>
      </c>
      <c r="Y10" s="40">
        <v>0.57999999999999996</v>
      </c>
      <c r="Z10" s="40">
        <f>180-141</f>
        <v>39</v>
      </c>
      <c r="AA10" s="40">
        <f t="shared" si="7"/>
        <v>8.0007199999999994</v>
      </c>
      <c r="AB10" s="40">
        <f t="shared" si="8"/>
        <v>2.6914422079999993</v>
      </c>
      <c r="AC10" s="40" t="s">
        <v>9</v>
      </c>
      <c r="AD10" s="35"/>
      <c r="AE10" s="35"/>
    </row>
    <row r="11" spans="1:31" ht="19.95" customHeight="1" thickBot="1" x14ac:dyDescent="0.5">
      <c r="A11" s="1"/>
      <c r="B11" s="39">
        <v>24</v>
      </c>
      <c r="C11" s="39">
        <v>4.05</v>
      </c>
      <c r="D11" s="40">
        <v>9</v>
      </c>
      <c r="E11" s="40">
        <f>B11/C11</f>
        <v>5.9259259259259265</v>
      </c>
      <c r="F11" s="1"/>
      <c r="G11" s="15">
        <f t="shared" si="0"/>
        <v>6.1543999999999999</v>
      </c>
      <c r="H11" s="39">
        <v>30</v>
      </c>
      <c r="I11" s="40">
        <v>0.52500000000000002</v>
      </c>
      <c r="J11" s="40">
        <v>38</v>
      </c>
      <c r="K11" s="40">
        <f t="shared" si="1"/>
        <v>7.7955733333333335</v>
      </c>
      <c r="L11" s="40">
        <f t="shared" si="2"/>
        <v>2.1486548999999999</v>
      </c>
      <c r="M11" s="40" t="s">
        <v>10</v>
      </c>
      <c r="N11" s="1"/>
      <c r="O11" s="15">
        <f t="shared" si="3"/>
        <v>6.1543999999999999</v>
      </c>
      <c r="P11" s="39">
        <v>30</v>
      </c>
      <c r="Q11" s="40">
        <v>0.52500000000000002</v>
      </c>
      <c r="R11" s="40">
        <v>-54</v>
      </c>
      <c r="S11" s="40">
        <f t="shared" si="4"/>
        <v>-11.077920000000001</v>
      </c>
      <c r="T11" s="40">
        <f t="shared" si="5"/>
        <v>-3.0533517000000003</v>
      </c>
      <c r="U11" s="40" t="s">
        <v>10</v>
      </c>
      <c r="V11" s="1"/>
      <c r="W11" s="15">
        <f t="shared" si="6"/>
        <v>6.1543999999999999</v>
      </c>
      <c r="X11" s="39">
        <v>30</v>
      </c>
      <c r="Y11" s="40">
        <v>0.52500000000000002</v>
      </c>
      <c r="Z11" s="40">
        <f>180-135</f>
        <v>45</v>
      </c>
      <c r="AA11" s="40">
        <f t="shared" si="7"/>
        <v>9.2315999999999985</v>
      </c>
      <c r="AB11" s="40">
        <f t="shared" si="8"/>
        <v>2.5444597499999997</v>
      </c>
      <c r="AC11" s="40" t="s">
        <v>10</v>
      </c>
      <c r="AD11" s="35"/>
      <c r="AE11" s="35"/>
    </row>
    <row r="12" spans="1:31" ht="19.95" customHeight="1" thickBot="1" x14ac:dyDescent="0.5">
      <c r="A12" s="1"/>
      <c r="B12" s="39">
        <v>43</v>
      </c>
      <c r="C12" s="39">
        <v>7.3</v>
      </c>
      <c r="D12" s="39">
        <v>16</v>
      </c>
      <c r="E12" s="40">
        <f>B12/C12</f>
        <v>5.89041095890411</v>
      </c>
      <c r="F12" s="1"/>
      <c r="G12" s="15">
        <f t="shared" si="0"/>
        <v>6.1543999999999999</v>
      </c>
      <c r="H12" s="39">
        <v>30</v>
      </c>
      <c r="I12" s="40">
        <v>0.46800000000000003</v>
      </c>
      <c r="J12" s="40">
        <v>50</v>
      </c>
      <c r="K12" s="40">
        <f t="shared" si="1"/>
        <v>10.257333333333332</v>
      </c>
      <c r="L12" s="40">
        <f t="shared" si="2"/>
        <v>2.2466021760000001</v>
      </c>
      <c r="M12" s="40" t="s">
        <v>11</v>
      </c>
      <c r="N12" s="1"/>
      <c r="O12" s="15">
        <f t="shared" si="3"/>
        <v>6.1543999999999999</v>
      </c>
      <c r="P12" s="39">
        <v>30</v>
      </c>
      <c r="Q12" s="40">
        <v>0.46800000000000003</v>
      </c>
      <c r="R12" s="40">
        <v>-75</v>
      </c>
      <c r="S12" s="40">
        <f t="shared" si="4"/>
        <v>-15.385999999999999</v>
      </c>
      <c r="T12" s="40">
        <f t="shared" si="5"/>
        <v>-3.3699032640000004</v>
      </c>
      <c r="U12" s="40" t="s">
        <v>11</v>
      </c>
      <c r="V12" s="1"/>
      <c r="W12" s="15">
        <f t="shared" si="6"/>
        <v>6.1543999999999999</v>
      </c>
      <c r="X12" s="39">
        <v>30</v>
      </c>
      <c r="Y12" s="40">
        <v>0.46800000000000003</v>
      </c>
      <c r="Z12" s="40">
        <f>180-123</f>
        <v>57</v>
      </c>
      <c r="AA12" s="40">
        <f t="shared" si="7"/>
        <v>11.69336</v>
      </c>
      <c r="AB12" s="40">
        <f t="shared" si="8"/>
        <v>2.5611264806400005</v>
      </c>
      <c r="AC12" s="40" t="s">
        <v>11</v>
      </c>
      <c r="AD12" s="35"/>
      <c r="AE12" s="35"/>
    </row>
    <row r="13" spans="1:31" ht="19.95" customHeight="1" thickBot="1" x14ac:dyDescent="0.5">
      <c r="A13" s="1"/>
      <c r="B13" s="39">
        <v>76</v>
      </c>
      <c r="C13" s="39">
        <v>12.8</v>
      </c>
      <c r="D13" s="40">
        <f>180-152</f>
        <v>28</v>
      </c>
      <c r="E13" s="40">
        <f>B13/C13</f>
        <v>5.9375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35"/>
      <c r="AE13" s="35"/>
    </row>
    <row r="14" spans="1:31" ht="19.95" customHeight="1" thickBot="1" x14ac:dyDescent="0.5">
      <c r="A14" s="1"/>
      <c r="B14" s="39">
        <v>100</v>
      </c>
      <c r="C14" s="39">
        <v>16.7</v>
      </c>
      <c r="D14" s="40">
        <v>40</v>
      </c>
      <c r="E14" s="40">
        <f>B14/C14</f>
        <v>5.9880239520958085</v>
      </c>
      <c r="F14" s="1"/>
      <c r="G14" s="16" t="s">
        <v>12</v>
      </c>
      <c r="H14" s="53">
        <f>AVERAGE(L9:L12)</f>
        <v>2.3133338223333331</v>
      </c>
      <c r="I14" s="53" t="s">
        <v>13</v>
      </c>
      <c r="J14" s="53">
        <f>_xlfn.STDEV.S(L9:L12)</f>
        <v>0.13990461974807669</v>
      </c>
      <c r="K14" s="34"/>
      <c r="L14" s="34"/>
      <c r="M14" s="34"/>
      <c r="N14" s="34"/>
      <c r="O14" s="16" t="s">
        <v>12</v>
      </c>
      <c r="P14" s="53">
        <f>AVERAGE(T9:T12)</f>
        <v>-3.2919911243333333</v>
      </c>
      <c r="Q14" s="53" t="s">
        <v>13</v>
      </c>
      <c r="R14" s="53">
        <f>_xlfn.STDEV.S(T9:T12)</f>
        <v>0.19072304886323407</v>
      </c>
      <c r="S14" s="34"/>
      <c r="T14" s="34"/>
      <c r="U14" s="34"/>
      <c r="V14" s="1"/>
      <c r="W14" s="16" t="s">
        <v>12</v>
      </c>
      <c r="X14" s="53">
        <f>AVERAGE(AB9:AB12)</f>
        <v>2.6617058396599997</v>
      </c>
      <c r="Y14" s="53" t="s">
        <v>13</v>
      </c>
      <c r="Z14" s="53">
        <f>_xlfn.STDEV.S(AB9:AB12)</f>
        <v>0.14156813053159698</v>
      </c>
      <c r="AA14" s="34"/>
      <c r="AB14" s="34"/>
      <c r="AC14" s="34"/>
      <c r="AD14" s="35"/>
      <c r="AE14" s="35"/>
    </row>
    <row r="15" spans="1:31" ht="19.95" customHeight="1" x14ac:dyDescent="0.45">
      <c r="A15" s="1"/>
      <c r="B15" s="7"/>
      <c r="C15" s="7"/>
      <c r="D15" s="7"/>
      <c r="E15" s="7"/>
      <c r="F15" s="1"/>
      <c r="G15" s="16" t="s">
        <v>14</v>
      </c>
      <c r="H15" s="53">
        <f>H14/$H$16^2</f>
        <v>6.6681861932063295</v>
      </c>
      <c r="I15" s="53" t="s">
        <v>13</v>
      </c>
      <c r="J15" s="53">
        <f>J14/$H$16^2</f>
        <v>0.40327515413617709</v>
      </c>
      <c r="K15" s="34"/>
      <c r="L15" s="34"/>
      <c r="M15" s="34"/>
      <c r="N15" s="34"/>
      <c r="O15" s="16" t="s">
        <v>14</v>
      </c>
      <c r="P15" s="53">
        <f>P14/$H$16^2</f>
        <v>-9.4891664797845436</v>
      </c>
      <c r="Q15" s="53" t="s">
        <v>13</v>
      </c>
      <c r="R15" s="53">
        <f>R14/$H$16^2</f>
        <v>0.54975930792092176</v>
      </c>
      <c r="S15" s="34"/>
      <c r="T15" s="34"/>
      <c r="U15" s="34"/>
      <c r="V15" s="1"/>
      <c r="W15" s="16" t="s">
        <v>14</v>
      </c>
      <c r="X15" s="53">
        <f>X14/$H$16^2</f>
        <v>7.6723687515601533</v>
      </c>
      <c r="Y15" s="53" t="s">
        <v>13</v>
      </c>
      <c r="Z15" s="53">
        <f>Z14/$H$16^2</f>
        <v>0.40807022501260226</v>
      </c>
      <c r="AA15" s="34"/>
      <c r="AB15" s="34"/>
      <c r="AC15" s="34"/>
      <c r="AD15" s="35"/>
      <c r="AE15" s="35"/>
    </row>
    <row r="16" spans="1:31" ht="19.95" customHeight="1" x14ac:dyDescent="0.45">
      <c r="A16" s="1"/>
      <c r="B16" s="18" t="s">
        <v>50</v>
      </c>
      <c r="C16" s="19"/>
      <c r="D16" s="19"/>
      <c r="E16" s="20"/>
      <c r="F16" s="1"/>
      <c r="G16" s="16" t="s">
        <v>15</v>
      </c>
      <c r="H16" s="54">
        <v>0.58899999999999997</v>
      </c>
      <c r="I16" s="1"/>
      <c r="J16" s="1"/>
      <c r="K16" s="34"/>
      <c r="L16" s="34"/>
      <c r="M16" s="34"/>
      <c r="N16" s="34"/>
      <c r="O16" s="16" t="s">
        <v>15</v>
      </c>
      <c r="P16" s="54">
        <v>0.58899999999999997</v>
      </c>
      <c r="Q16" s="1"/>
      <c r="R16" s="1"/>
      <c r="S16" s="34"/>
      <c r="T16" s="34"/>
      <c r="U16" s="34"/>
      <c r="V16" s="1"/>
      <c r="W16" s="16" t="s">
        <v>15</v>
      </c>
      <c r="X16" s="54">
        <v>0.58899999999999997</v>
      </c>
      <c r="Y16" s="1"/>
      <c r="Z16" s="1"/>
      <c r="AA16" s="34"/>
      <c r="AB16" s="34"/>
      <c r="AC16" s="34"/>
      <c r="AD16" s="35"/>
      <c r="AE16" s="35"/>
    </row>
    <row r="17" spans="1:31" ht="19.95" customHeight="1" thickBot="1" x14ac:dyDescent="0.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35"/>
      <c r="AB17" s="35"/>
      <c r="AC17" s="35"/>
      <c r="AD17" s="35"/>
      <c r="AE17" s="35"/>
    </row>
    <row r="18" spans="1:31" ht="19.95" customHeight="1" thickBot="1" x14ac:dyDescent="0.5">
      <c r="A18" s="34"/>
      <c r="B18" s="13" t="s">
        <v>47</v>
      </c>
      <c r="C18" s="13" t="s">
        <v>16</v>
      </c>
      <c r="D18" s="13" t="s">
        <v>43</v>
      </c>
      <c r="E18" s="13" t="s">
        <v>44</v>
      </c>
      <c r="F18" s="1"/>
      <c r="G18" s="27" t="s">
        <v>49</v>
      </c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52"/>
      <c r="V18" s="51" t="s">
        <v>81</v>
      </c>
      <c r="W18" s="51"/>
      <c r="X18" s="51"/>
      <c r="Y18" s="1"/>
      <c r="Z18" s="1"/>
      <c r="AA18" s="35"/>
      <c r="AB18" s="35"/>
      <c r="AC18" s="35"/>
      <c r="AD18" s="35"/>
      <c r="AE18" s="35"/>
    </row>
    <row r="19" spans="1:31" ht="19.95" customHeight="1" thickBot="1" x14ac:dyDescent="0.5">
      <c r="A19" s="1"/>
      <c r="B19" s="15">
        <f t="shared" ref="B19:B23" si="9">3.14*2.9^2/4</f>
        <v>6.6018500000000007</v>
      </c>
      <c r="C19" s="15">
        <v>10</v>
      </c>
      <c r="D19" s="15">
        <v>9</v>
      </c>
      <c r="E19" s="15">
        <f t="shared" ref="E19:E23" si="10">D19*B19/C19</f>
        <v>5.9416650000000004</v>
      </c>
      <c r="F19" s="1"/>
      <c r="G19" s="4" t="s">
        <v>34</v>
      </c>
      <c r="H19" s="40">
        <v>0</v>
      </c>
      <c r="I19" s="40">
        <v>75</v>
      </c>
      <c r="J19" s="40">
        <v>130</v>
      </c>
      <c r="K19" s="40">
        <v>240</v>
      </c>
      <c r="L19" s="40">
        <v>367</v>
      </c>
      <c r="M19" s="40">
        <v>528</v>
      </c>
      <c r="N19" s="40">
        <v>750</v>
      </c>
      <c r="O19" s="40">
        <v>885</v>
      </c>
      <c r="P19" s="40">
        <v>1000</v>
      </c>
      <c r="Q19" s="40">
        <v>1090</v>
      </c>
      <c r="R19" s="40">
        <v>1220</v>
      </c>
      <c r="S19" s="40">
        <v>1365</v>
      </c>
      <c r="T19" s="40">
        <v>1740</v>
      </c>
      <c r="U19" s="52"/>
      <c r="Y19" s="1"/>
      <c r="Z19" s="1"/>
      <c r="AA19" s="35"/>
      <c r="AB19" s="35"/>
      <c r="AC19" s="35"/>
      <c r="AD19" s="35"/>
      <c r="AE19" s="35"/>
    </row>
    <row r="20" spans="1:31" ht="19.95" customHeight="1" thickBot="1" x14ac:dyDescent="0.5">
      <c r="A20" s="1"/>
      <c r="B20" s="15">
        <f t="shared" si="9"/>
        <v>6.6018500000000007</v>
      </c>
      <c r="C20" s="15">
        <v>20</v>
      </c>
      <c r="D20" s="15">
        <v>20</v>
      </c>
      <c r="E20" s="15">
        <f t="shared" si="10"/>
        <v>6.6018500000000007</v>
      </c>
      <c r="F20" s="1"/>
      <c r="G20" s="4" t="s">
        <v>43</v>
      </c>
      <c r="H20" s="40">
        <f>180-125</f>
        <v>55</v>
      </c>
      <c r="I20" s="40">
        <v>50</v>
      </c>
      <c r="J20" s="40">
        <v>45</v>
      </c>
      <c r="K20" s="40">
        <v>43</v>
      </c>
      <c r="L20" s="40">
        <v>40</v>
      </c>
      <c r="M20" s="40">
        <v>38</v>
      </c>
      <c r="N20" s="40">
        <v>37</v>
      </c>
      <c r="O20" s="40">
        <v>35</v>
      </c>
      <c r="P20" s="40">
        <v>33</v>
      </c>
      <c r="Q20" s="40">
        <v>32</v>
      </c>
      <c r="R20" s="40">
        <v>30</v>
      </c>
      <c r="S20" s="40">
        <v>28</v>
      </c>
      <c r="T20" s="40">
        <v>27</v>
      </c>
      <c r="U20" s="52"/>
      <c r="V20" s="57" t="s">
        <v>17</v>
      </c>
      <c r="W20" s="55">
        <v>81</v>
      </c>
      <c r="X20" s="57" t="s">
        <v>18</v>
      </c>
      <c r="Y20" s="1"/>
      <c r="Z20" s="1"/>
      <c r="AA20" s="35"/>
      <c r="AB20" s="35"/>
      <c r="AC20" s="35"/>
      <c r="AD20" s="35"/>
      <c r="AE20" s="35"/>
    </row>
    <row r="21" spans="1:31" ht="19.95" customHeight="1" thickBot="1" x14ac:dyDescent="0.5">
      <c r="A21" s="1"/>
      <c r="B21" s="15">
        <f t="shared" si="9"/>
        <v>6.6018500000000007</v>
      </c>
      <c r="C21" s="15">
        <v>30</v>
      </c>
      <c r="D21" s="15">
        <v>30</v>
      </c>
      <c r="E21" s="15">
        <f t="shared" si="10"/>
        <v>6.6018500000000007</v>
      </c>
      <c r="F21" s="1"/>
      <c r="G21" s="4" t="s">
        <v>45</v>
      </c>
      <c r="H21" s="40">
        <f>H20*$W$22/$W$21</f>
        <v>8.4562500000000007</v>
      </c>
      <c r="I21" s="40">
        <f>I20*$W$22/$W$21</f>
        <v>7.6875</v>
      </c>
      <c r="J21" s="40">
        <f>J20*$W$22/$W$21</f>
        <v>6.9187500000000002</v>
      </c>
      <c r="K21" s="40">
        <f>K20*$W$22/$W$21</f>
        <v>6.6112500000000001</v>
      </c>
      <c r="L21" s="40">
        <f>L20*$W$22/$W$21</f>
        <v>6.15</v>
      </c>
      <c r="M21" s="40">
        <f>M20*$W$22/$W$21</f>
        <v>5.8425000000000002</v>
      </c>
      <c r="N21" s="40">
        <f>N20*$W$22/$W$21</f>
        <v>5.6887500000000006</v>
      </c>
      <c r="O21" s="40">
        <f>O20*$W$22/$W$21</f>
        <v>5.3812499999999996</v>
      </c>
      <c r="P21" s="40">
        <f>P20*$W$22/$W$21</f>
        <v>5.0737500000000004</v>
      </c>
      <c r="Q21" s="40">
        <f>Q20*$W$22/$W$21</f>
        <v>4.92</v>
      </c>
      <c r="R21" s="40">
        <f>R20*$W$22/$W$21</f>
        <v>4.6124999999999998</v>
      </c>
      <c r="S21" s="40">
        <f>S20*$W$22/$W$21</f>
        <v>4.3050000000000006</v>
      </c>
      <c r="T21" s="40">
        <f>T20*$W$22/$W$21</f>
        <v>4.1512500000000001</v>
      </c>
      <c r="U21" s="52"/>
      <c r="V21" s="57" t="s">
        <v>19</v>
      </c>
      <c r="W21" s="55">
        <v>40</v>
      </c>
      <c r="X21" s="57" t="s">
        <v>20</v>
      </c>
      <c r="Y21" s="1"/>
      <c r="Z21" s="1"/>
      <c r="AA21" s="35"/>
      <c r="AB21" s="35"/>
      <c r="AC21" s="35"/>
      <c r="AD21" s="35"/>
      <c r="AE21" s="35"/>
    </row>
    <row r="22" spans="1:31" ht="19.95" customHeight="1" thickBot="1" x14ac:dyDescent="0.5">
      <c r="A22" s="1"/>
      <c r="B22" s="15">
        <f t="shared" si="9"/>
        <v>6.6018500000000007</v>
      </c>
      <c r="C22" s="15">
        <v>40</v>
      </c>
      <c r="D22" s="15">
        <v>40</v>
      </c>
      <c r="E22" s="15">
        <f t="shared" si="10"/>
        <v>6.6018500000000007</v>
      </c>
      <c r="F22" s="7"/>
      <c r="G22" s="4" t="s">
        <v>24</v>
      </c>
      <c r="H22" s="40">
        <f>H21*$W$23^2</f>
        <v>3.3562856250000004</v>
      </c>
      <c r="I22" s="40">
        <f t="shared" ref="I22:T22" si="11">I21*0.63^2</f>
        <v>3.0511687500000004</v>
      </c>
      <c r="J22" s="40">
        <f t="shared" si="11"/>
        <v>2.7460518750000005</v>
      </c>
      <c r="K22" s="40">
        <f t="shared" si="11"/>
        <v>2.624005125</v>
      </c>
      <c r="L22" s="40">
        <f t="shared" si="11"/>
        <v>2.4409350000000005</v>
      </c>
      <c r="M22" s="40">
        <f t="shared" si="11"/>
        <v>2.3188882500000001</v>
      </c>
      <c r="N22" s="40">
        <f t="shared" si="11"/>
        <v>2.2578648750000005</v>
      </c>
      <c r="O22" s="40">
        <f t="shared" si="11"/>
        <v>2.1358181250000001</v>
      </c>
      <c r="P22" s="40">
        <f t="shared" si="11"/>
        <v>2.0137713750000001</v>
      </c>
      <c r="Q22" s="40">
        <f t="shared" si="11"/>
        <v>1.9527480000000002</v>
      </c>
      <c r="R22" s="40">
        <f t="shared" si="11"/>
        <v>1.8307012500000002</v>
      </c>
      <c r="S22" s="40">
        <f t="shared" si="11"/>
        <v>1.7086545000000004</v>
      </c>
      <c r="T22" s="40">
        <f t="shared" si="11"/>
        <v>1.6476311250000002</v>
      </c>
      <c r="U22" s="52"/>
      <c r="V22" s="57" t="s">
        <v>21</v>
      </c>
      <c r="W22" s="55">
        <v>6.15</v>
      </c>
      <c r="X22" s="57" t="s">
        <v>22</v>
      </c>
      <c r="Y22" s="1"/>
      <c r="Z22" s="1"/>
      <c r="AA22" s="35"/>
      <c r="AB22" s="35"/>
      <c r="AC22" s="35"/>
      <c r="AD22" s="35"/>
      <c r="AE22" s="35"/>
    </row>
    <row r="23" spans="1:31" ht="19.95" customHeight="1" thickBot="1" x14ac:dyDescent="0.5">
      <c r="A23" s="1"/>
      <c r="B23" s="15">
        <f t="shared" si="9"/>
        <v>6.6018500000000007</v>
      </c>
      <c r="C23" s="15">
        <v>50</v>
      </c>
      <c r="D23" s="15">
        <v>50</v>
      </c>
      <c r="E23" s="15">
        <f t="shared" si="10"/>
        <v>6.6018500000000007</v>
      </c>
      <c r="F23" s="9"/>
      <c r="G23" s="4" t="s">
        <v>25</v>
      </c>
      <c r="H23" s="40">
        <f t="shared" ref="H23:T23" si="12">H22/0.589^2</f>
        <v>9.6744954182652556</v>
      </c>
      <c r="I23" s="40">
        <f t="shared" si="12"/>
        <v>8.7949958347865955</v>
      </c>
      <c r="J23" s="40">
        <f t="shared" si="12"/>
        <v>7.9154962513079363</v>
      </c>
      <c r="K23" s="40">
        <f t="shared" si="12"/>
        <v>7.5636964179164714</v>
      </c>
      <c r="L23" s="40">
        <f t="shared" si="12"/>
        <v>7.0359966678292771</v>
      </c>
      <c r="M23" s="40">
        <f t="shared" si="12"/>
        <v>6.6841968344378122</v>
      </c>
      <c r="N23" s="40">
        <f t="shared" si="12"/>
        <v>6.508296917742082</v>
      </c>
      <c r="O23" s="40">
        <f t="shared" si="12"/>
        <v>6.1564970843506162</v>
      </c>
      <c r="P23" s="40">
        <f t="shared" si="12"/>
        <v>5.804697250959153</v>
      </c>
      <c r="Q23" s="40">
        <f t="shared" si="12"/>
        <v>5.628797334263421</v>
      </c>
      <c r="R23" s="40">
        <f t="shared" si="12"/>
        <v>5.276997500871957</v>
      </c>
      <c r="S23" s="40">
        <f t="shared" si="12"/>
        <v>4.9251976674804938</v>
      </c>
      <c r="T23" s="40">
        <f t="shared" si="12"/>
        <v>4.7492977507847618</v>
      </c>
      <c r="U23" s="52"/>
      <c r="V23" s="57" t="s">
        <v>46</v>
      </c>
      <c r="W23" s="55">
        <v>0.63</v>
      </c>
      <c r="X23" s="57" t="s">
        <v>23</v>
      </c>
      <c r="Y23" s="1"/>
      <c r="Z23" s="1"/>
      <c r="AA23" s="35"/>
      <c r="AB23" s="35"/>
      <c r="AC23" s="35"/>
      <c r="AD23" s="35"/>
      <c r="AE23" s="35"/>
    </row>
    <row r="24" spans="1:31" ht="19.95" customHeight="1" x14ac:dyDescent="0.45">
      <c r="A24" s="1"/>
      <c r="B24" s="35"/>
      <c r="C24" s="35"/>
      <c r="D24" s="35"/>
      <c r="E24" s="35"/>
      <c r="F24" s="9"/>
      <c r="G24" s="8"/>
      <c r="H24" s="1"/>
      <c r="I24" s="1"/>
      <c r="J24" s="35"/>
      <c r="K24" s="35"/>
      <c r="L24" s="35"/>
      <c r="M24" s="35"/>
      <c r="N24" s="35"/>
      <c r="O24" s="35"/>
      <c r="P24" s="35"/>
      <c r="Q24" s="1"/>
      <c r="R24" s="1"/>
      <c r="S24" s="1"/>
      <c r="T24" s="1"/>
      <c r="U24" s="1"/>
      <c r="V24" s="1"/>
      <c r="W24" s="1"/>
      <c r="X24" s="1"/>
      <c r="Y24" s="1"/>
      <c r="Z24" s="1"/>
      <c r="AA24" s="35"/>
      <c r="AB24" s="35"/>
      <c r="AC24" s="35"/>
      <c r="AD24" s="35"/>
      <c r="AE24" s="35"/>
    </row>
    <row r="25" spans="1:31" ht="19.95" customHeight="1" x14ac:dyDescent="0.45">
      <c r="A25" s="1"/>
      <c r="B25" s="35"/>
      <c r="C25" s="35"/>
      <c r="D25" s="35"/>
      <c r="E25" s="35"/>
      <c r="F25" s="9"/>
      <c r="G25" s="9"/>
      <c r="H25" s="1"/>
      <c r="I25" s="1"/>
      <c r="J25" s="35"/>
      <c r="K25" s="35"/>
      <c r="L25" s="35"/>
      <c r="M25" s="35"/>
      <c r="N25" s="35"/>
      <c r="O25" s="35"/>
      <c r="P25" s="35"/>
      <c r="Q25" s="1"/>
      <c r="R25" s="1"/>
      <c r="S25" s="1"/>
      <c r="T25" s="1"/>
      <c r="U25" s="1"/>
      <c r="V25" s="1"/>
      <c r="W25" s="1"/>
      <c r="X25" s="1"/>
      <c r="Y25" s="1"/>
      <c r="Z25" s="1"/>
      <c r="AA25" s="35"/>
      <c r="AB25" s="35"/>
      <c r="AC25" s="35"/>
      <c r="AD25" s="35"/>
      <c r="AE25" s="35"/>
    </row>
    <row r="26" spans="1:31" ht="19.95" customHeight="1" x14ac:dyDescent="0.45">
      <c r="A26" s="1"/>
      <c r="B26" s="27" t="s">
        <v>26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1"/>
      <c r="Z26" s="1"/>
      <c r="AA26" s="35"/>
      <c r="AB26" s="35"/>
      <c r="AC26" s="35"/>
      <c r="AD26" s="35"/>
      <c r="AE26" s="35"/>
    </row>
    <row r="27" spans="1:31" ht="19.95" customHeight="1" thickBot="1" x14ac:dyDescent="0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35"/>
      <c r="M27" s="35"/>
      <c r="N27" s="35"/>
      <c r="O27" s="35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35"/>
      <c r="AB27" s="35"/>
      <c r="AC27" s="35"/>
      <c r="AD27" s="35"/>
      <c r="AE27" s="35"/>
    </row>
    <row r="28" spans="1:31" ht="19.95" customHeight="1" x14ac:dyDescent="0.45">
      <c r="A28" s="1"/>
      <c r="B28" s="21" t="s">
        <v>82</v>
      </c>
      <c r="C28" s="22"/>
      <c r="D28" s="22"/>
      <c r="E28" s="22"/>
      <c r="F28" s="22"/>
      <c r="G28" s="22"/>
      <c r="H28" s="23"/>
      <c r="I28" s="1"/>
      <c r="J28" s="21" t="s">
        <v>83</v>
      </c>
      <c r="K28" s="22"/>
      <c r="L28" s="22"/>
      <c r="M28" s="22"/>
      <c r="N28" s="22"/>
      <c r="O28" s="22"/>
      <c r="P28" s="23"/>
      <c r="Q28" s="1"/>
      <c r="R28" s="21" t="s">
        <v>84</v>
      </c>
      <c r="S28" s="22"/>
      <c r="T28" s="22"/>
      <c r="U28" s="22"/>
      <c r="V28" s="22"/>
      <c r="W28" s="22"/>
      <c r="X28" s="23"/>
      <c r="Y28" s="1"/>
      <c r="Z28" s="1"/>
      <c r="AA28" s="1"/>
      <c r="AB28" s="1"/>
      <c r="AC28" s="35"/>
      <c r="AD28" s="35"/>
      <c r="AE28" s="35"/>
    </row>
    <row r="29" spans="1:31" ht="19.95" customHeight="1" thickBot="1" x14ac:dyDescent="0.5">
      <c r="A29" s="10"/>
      <c r="B29" s="24"/>
      <c r="C29" s="25"/>
      <c r="D29" s="25"/>
      <c r="E29" s="25"/>
      <c r="F29" s="25"/>
      <c r="G29" s="25"/>
      <c r="H29" s="26"/>
      <c r="I29" s="1"/>
      <c r="J29" s="24"/>
      <c r="K29" s="25"/>
      <c r="L29" s="25"/>
      <c r="M29" s="25"/>
      <c r="N29" s="25"/>
      <c r="O29" s="25"/>
      <c r="P29" s="26"/>
      <c r="Q29" s="35"/>
      <c r="R29" s="24"/>
      <c r="S29" s="25"/>
      <c r="T29" s="25"/>
      <c r="U29" s="25"/>
      <c r="V29" s="25"/>
      <c r="W29" s="25"/>
      <c r="X29" s="26"/>
      <c r="Y29" s="1"/>
      <c r="Z29" s="1"/>
      <c r="AA29" s="1"/>
      <c r="AB29" s="1"/>
      <c r="AC29" s="35"/>
      <c r="AD29" s="35"/>
      <c r="AE29" s="35"/>
    </row>
    <row r="30" spans="1:31" ht="19.95" customHeight="1" thickBot="1" x14ac:dyDescent="0.5">
      <c r="A30" s="10"/>
      <c r="B30" s="4" t="s">
        <v>27</v>
      </c>
      <c r="C30" s="11">
        <v>0.4861111111111111</v>
      </c>
      <c r="D30" s="11">
        <v>0.50694444444444442</v>
      </c>
      <c r="E30" s="11">
        <v>0.52777777777777779</v>
      </c>
      <c r="F30" s="12">
        <v>0.45833333333333331</v>
      </c>
      <c r="G30" s="12">
        <v>0.49305555555555558</v>
      </c>
      <c r="H30" s="12">
        <v>0.53125</v>
      </c>
      <c r="I30" s="1"/>
      <c r="J30" s="4" t="s">
        <v>27</v>
      </c>
      <c r="K30" s="11">
        <v>0.4861111111111111</v>
      </c>
      <c r="L30" s="11">
        <v>0.50694444444444442</v>
      </c>
      <c r="M30" s="11">
        <v>0.52777777777777779</v>
      </c>
      <c r="N30" s="12">
        <v>0.45833333333333331</v>
      </c>
      <c r="O30" s="12">
        <v>0.49305555555555558</v>
      </c>
      <c r="P30" s="12">
        <v>0.53125</v>
      </c>
      <c r="Q30" s="35"/>
      <c r="R30" s="4" t="s">
        <v>27</v>
      </c>
      <c r="S30" s="11">
        <v>0.4861111111111111</v>
      </c>
      <c r="T30" s="11">
        <v>0.50694444444444442</v>
      </c>
      <c r="U30" s="11">
        <v>0.52777777777777779</v>
      </c>
      <c r="V30" s="12">
        <v>0.45833333333333331</v>
      </c>
      <c r="W30" s="12">
        <v>0.49305555555555558</v>
      </c>
      <c r="X30" s="12">
        <v>0.53125</v>
      </c>
      <c r="Y30" s="1"/>
      <c r="Z30" s="41"/>
      <c r="AA30" s="42">
        <v>44901</v>
      </c>
      <c r="AC30" s="35"/>
      <c r="AD30" s="35"/>
      <c r="AE30" s="35"/>
    </row>
    <row r="31" spans="1:31" ht="19.95" customHeight="1" thickBot="1" x14ac:dyDescent="0.5">
      <c r="A31" s="10"/>
      <c r="B31" s="4" t="s">
        <v>35</v>
      </c>
      <c r="C31" s="6">
        <v>0</v>
      </c>
      <c r="D31" s="6">
        <v>30</v>
      </c>
      <c r="E31" s="6">
        <v>60</v>
      </c>
      <c r="F31" s="6">
        <v>1400</v>
      </c>
      <c r="G31" s="6">
        <v>1450</v>
      </c>
      <c r="H31" s="6">
        <v>1505</v>
      </c>
      <c r="I31" s="1"/>
      <c r="J31" s="4" t="s">
        <v>35</v>
      </c>
      <c r="K31" s="6">
        <v>0</v>
      </c>
      <c r="L31" s="6">
        <v>30</v>
      </c>
      <c r="M31" s="6">
        <v>60</v>
      </c>
      <c r="N31" s="6">
        <v>1400</v>
      </c>
      <c r="O31" s="6">
        <v>1450</v>
      </c>
      <c r="P31" s="6">
        <v>1505</v>
      </c>
      <c r="Q31" s="35"/>
      <c r="R31" s="4" t="s">
        <v>35</v>
      </c>
      <c r="S31" s="6">
        <v>0</v>
      </c>
      <c r="T31" s="6">
        <v>30</v>
      </c>
      <c r="U31" s="6">
        <v>60</v>
      </c>
      <c r="V31" s="6">
        <v>1400</v>
      </c>
      <c r="W31" s="6">
        <v>1450</v>
      </c>
      <c r="X31" s="6">
        <v>1505</v>
      </c>
      <c r="Y31" s="1"/>
      <c r="Z31" s="43"/>
      <c r="AA31" s="42">
        <v>44902</v>
      </c>
      <c r="AC31" s="35"/>
      <c r="AD31" s="35"/>
      <c r="AE31" s="35"/>
    </row>
    <row r="32" spans="1:31" ht="19.95" customHeight="1" thickBot="1" x14ac:dyDescent="0.5">
      <c r="A32" s="1"/>
      <c r="B32" s="4" t="s">
        <v>43</v>
      </c>
      <c r="C32" s="6">
        <v>45</v>
      </c>
      <c r="D32" s="6">
        <v>45</v>
      </c>
      <c r="E32" s="6">
        <v>48</v>
      </c>
      <c r="F32" s="6">
        <v>40</v>
      </c>
      <c r="G32" s="6">
        <v>45</v>
      </c>
      <c r="H32" s="6">
        <v>45</v>
      </c>
      <c r="I32" s="1"/>
      <c r="J32" s="4" t="s">
        <v>43</v>
      </c>
      <c r="K32" s="6">
        <v>42</v>
      </c>
      <c r="L32" s="6">
        <v>37</v>
      </c>
      <c r="M32" s="6">
        <v>35</v>
      </c>
      <c r="N32" s="6">
        <v>0</v>
      </c>
      <c r="O32" s="6">
        <v>0</v>
      </c>
      <c r="P32" s="6">
        <v>0</v>
      </c>
      <c r="Q32" s="35"/>
      <c r="R32" s="4" t="s">
        <v>43</v>
      </c>
      <c r="S32" s="6">
        <v>40</v>
      </c>
      <c r="T32" s="6">
        <v>30</v>
      </c>
      <c r="U32" s="6">
        <v>25</v>
      </c>
      <c r="V32" s="6">
        <v>-15</v>
      </c>
      <c r="W32" s="6">
        <v>-10</v>
      </c>
      <c r="X32" s="6">
        <v>-12</v>
      </c>
      <c r="Y32" s="1"/>
      <c r="Z32" s="1"/>
      <c r="AA32" s="1"/>
      <c r="AB32" s="1"/>
      <c r="AC32" s="35"/>
      <c r="AD32" s="35"/>
      <c r="AE32" s="35"/>
    </row>
    <row r="33" spans="1:31" ht="19.95" customHeight="1" thickBot="1" x14ac:dyDescent="0.5">
      <c r="A33" s="1"/>
      <c r="B33" s="4" t="s">
        <v>45</v>
      </c>
      <c r="C33" s="6">
        <f>C32*$W$22/$W$21</f>
        <v>6.9187500000000002</v>
      </c>
      <c r="D33" s="6">
        <f>D32*$W$22/$W$21</f>
        <v>6.9187500000000002</v>
      </c>
      <c r="E33" s="6">
        <f>E32*$W$22/$W$21</f>
        <v>7.3800000000000008</v>
      </c>
      <c r="F33" s="6">
        <f>F32*$W$22/$W$21</f>
        <v>6.15</v>
      </c>
      <c r="G33" s="6">
        <f>G32*$W$22/$W$21</f>
        <v>6.9187500000000002</v>
      </c>
      <c r="H33" s="6">
        <f>H32*$W$22/$W$21</f>
        <v>6.9187500000000002</v>
      </c>
      <c r="I33" s="1"/>
      <c r="J33" s="4" t="s">
        <v>45</v>
      </c>
      <c r="K33" s="6">
        <f>K32*$W$22/$W$21</f>
        <v>6.4575000000000005</v>
      </c>
      <c r="L33" s="6">
        <f>L32*$W$22/$W$21</f>
        <v>5.6887500000000006</v>
      </c>
      <c r="M33" s="6">
        <f>M32*$W$22/$W$21</f>
        <v>5.3812499999999996</v>
      </c>
      <c r="N33" s="6">
        <f>N32*$W$22/$W$21</f>
        <v>0</v>
      </c>
      <c r="O33" s="6">
        <f>O32*$W$22/$W$21</f>
        <v>0</v>
      </c>
      <c r="P33" s="6">
        <f>P32*$W$22/$W$21</f>
        <v>0</v>
      </c>
      <c r="Q33" s="1"/>
      <c r="R33" s="4" t="s">
        <v>45</v>
      </c>
      <c r="S33" s="6">
        <f>S32*$W$22/$W$21</f>
        <v>6.15</v>
      </c>
      <c r="T33" s="6">
        <f>T32*$W$22/$W$21</f>
        <v>4.6124999999999998</v>
      </c>
      <c r="U33" s="6">
        <f>U32*$W$22/$W$21</f>
        <v>3.84375</v>
      </c>
      <c r="V33" s="6">
        <f>V32*$W$22/$W$21</f>
        <v>-2.3062499999999999</v>
      </c>
      <c r="W33" s="6">
        <f>W32*$W$22/$W$21</f>
        <v>-1.5375000000000001</v>
      </c>
      <c r="X33" s="6">
        <f>X32*$W$22/$W$21</f>
        <v>-1.8450000000000002</v>
      </c>
      <c r="Y33" s="1"/>
      <c r="Z33" s="1"/>
      <c r="AA33" s="1"/>
      <c r="AB33" s="1"/>
      <c r="AC33" s="35"/>
      <c r="AD33" s="35"/>
      <c r="AE33" s="35"/>
    </row>
    <row r="34" spans="1:31" ht="19.95" customHeight="1" x14ac:dyDescent="0.4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35"/>
      <c r="M34" s="35"/>
      <c r="N34" s="35"/>
      <c r="O34" s="35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35"/>
      <c r="AB34" s="35"/>
      <c r="AC34" s="35"/>
      <c r="AD34" s="35"/>
      <c r="AE34" s="35"/>
    </row>
    <row r="35" spans="1:31" ht="19.95" customHeight="1" x14ac:dyDescent="0.45">
      <c r="A35" s="1"/>
      <c r="B35" s="28"/>
      <c r="C35" s="34"/>
      <c r="D35" s="1"/>
      <c r="E35" s="34"/>
      <c r="F35" s="34"/>
      <c r="G35" s="34"/>
      <c r="H35" s="34"/>
      <c r="I35" s="1"/>
      <c r="J35" s="34"/>
      <c r="K35" s="34"/>
      <c r="L35" s="34"/>
      <c r="M35" s="34"/>
      <c r="N35" s="34"/>
      <c r="O35" s="34"/>
      <c r="P35" s="34"/>
      <c r="Q35" s="1"/>
      <c r="R35" s="1"/>
      <c r="S35" s="1"/>
      <c r="T35" s="1"/>
      <c r="U35" s="1"/>
      <c r="V35" s="1"/>
      <c r="W35" s="1"/>
      <c r="X35" s="1"/>
      <c r="Y35" s="1"/>
      <c r="Z35" s="1"/>
      <c r="AA35" s="34"/>
      <c r="AB35" s="34"/>
      <c r="AC35" s="34"/>
      <c r="AD35" s="34"/>
      <c r="AE35" s="34"/>
    </row>
    <row r="36" spans="1:31" ht="19.95" customHeight="1" x14ac:dyDescent="0.45">
      <c r="A36" s="1"/>
      <c r="B36" s="34"/>
      <c r="C36" s="34"/>
      <c r="D36" s="34"/>
      <c r="E36" s="34"/>
      <c r="F36" s="34"/>
      <c r="G36" s="34"/>
      <c r="H36" s="34"/>
      <c r="I36" s="1"/>
      <c r="J36" s="34"/>
      <c r="K36" s="34"/>
      <c r="L36" s="34"/>
      <c r="M36" s="34"/>
      <c r="N36" s="34"/>
      <c r="O36" s="34"/>
      <c r="P36" s="34"/>
      <c r="Q36" s="1"/>
      <c r="R36" s="1"/>
      <c r="S36" s="1"/>
      <c r="T36" s="1"/>
      <c r="U36" s="1"/>
      <c r="V36" s="1"/>
      <c r="W36" s="1"/>
      <c r="X36" s="1"/>
      <c r="Y36" s="1"/>
      <c r="Z36" s="1"/>
      <c r="AA36" s="34"/>
      <c r="AB36" s="34"/>
      <c r="AC36" s="34"/>
      <c r="AD36" s="34"/>
      <c r="AE36" s="34"/>
    </row>
    <row r="37" spans="1:31" ht="19.95" customHeight="1" x14ac:dyDescent="0.45">
      <c r="A37" s="1"/>
      <c r="B37" s="34"/>
      <c r="C37" s="34"/>
      <c r="D37" s="34"/>
      <c r="E37" s="34"/>
      <c r="F37" s="34"/>
      <c r="G37" s="34"/>
      <c r="H37" s="34"/>
      <c r="I37" s="1"/>
      <c r="J37" s="34"/>
      <c r="K37" s="34"/>
      <c r="L37" s="34"/>
      <c r="M37" s="34"/>
      <c r="N37" s="34"/>
      <c r="O37" s="34"/>
      <c r="P37" s="34"/>
      <c r="Q37" s="1"/>
      <c r="R37" s="1"/>
      <c r="S37" s="1"/>
      <c r="T37" s="1"/>
      <c r="U37" s="1"/>
      <c r="V37" s="1"/>
      <c r="W37" s="1"/>
      <c r="X37" s="1"/>
      <c r="Y37" s="1"/>
      <c r="Z37" s="1"/>
      <c r="AA37" s="34"/>
      <c r="AB37" s="34"/>
      <c r="AC37" s="34"/>
      <c r="AD37" s="34"/>
      <c r="AE37" s="34"/>
    </row>
    <row r="38" spans="1:31" ht="19.95" customHeight="1" x14ac:dyDescent="0.45">
      <c r="A38" s="1"/>
      <c r="B38" s="34"/>
      <c r="C38" s="34"/>
      <c r="D38" s="34"/>
      <c r="E38" s="34"/>
      <c r="F38" s="34"/>
      <c r="G38" s="34"/>
      <c r="H38" s="34"/>
      <c r="I38" s="1"/>
      <c r="J38" s="34"/>
      <c r="K38" s="34"/>
      <c r="L38" s="34"/>
      <c r="M38" s="34"/>
      <c r="N38" s="34"/>
      <c r="O38" s="34"/>
      <c r="P38" s="34"/>
      <c r="Q38" s="1"/>
      <c r="R38" s="1"/>
      <c r="S38" s="1"/>
      <c r="T38" s="1"/>
      <c r="U38" s="1"/>
      <c r="V38" s="1"/>
      <c r="W38" s="1"/>
      <c r="X38" s="1"/>
      <c r="Y38" s="1"/>
      <c r="Z38" s="1"/>
      <c r="AA38" s="34"/>
      <c r="AB38" s="34"/>
      <c r="AC38" s="34"/>
      <c r="AD38" s="34"/>
      <c r="AE38" s="34"/>
    </row>
    <row r="39" spans="1:31" ht="19.95" customHeight="1" x14ac:dyDescent="0.45">
      <c r="A39" s="1"/>
      <c r="B39" s="34"/>
      <c r="C39" s="34"/>
      <c r="D39" s="34"/>
      <c r="E39" s="34"/>
      <c r="F39" s="34"/>
      <c r="G39" s="34"/>
      <c r="H39" s="34"/>
      <c r="I39" s="1"/>
      <c r="J39" s="34"/>
      <c r="K39" s="34"/>
      <c r="L39" s="34"/>
      <c r="M39" s="34"/>
      <c r="N39" s="34"/>
      <c r="O39" s="34"/>
      <c r="P39" s="34"/>
      <c r="Q39" s="1"/>
      <c r="R39" s="1"/>
      <c r="S39" s="1"/>
      <c r="T39" s="1"/>
      <c r="U39" s="1"/>
      <c r="V39" s="1"/>
      <c r="W39" s="1"/>
      <c r="X39" s="1"/>
      <c r="Y39" s="1"/>
      <c r="Z39" s="1"/>
      <c r="AA39" s="34"/>
      <c r="AB39" s="34"/>
      <c r="AC39" s="34"/>
      <c r="AD39" s="34"/>
      <c r="AE39" s="34"/>
    </row>
    <row r="40" spans="1:31" ht="19.95" customHeight="1" x14ac:dyDescent="0.45">
      <c r="A40" s="1"/>
      <c r="B40" s="34"/>
      <c r="C40" s="34"/>
      <c r="D40" s="34"/>
      <c r="E40" s="34"/>
      <c r="F40" s="34"/>
      <c r="G40" s="34"/>
      <c r="H40" s="34"/>
      <c r="I40" s="1"/>
      <c r="J40" s="34"/>
      <c r="K40" s="34"/>
      <c r="L40" s="34"/>
      <c r="M40" s="34"/>
      <c r="N40" s="34"/>
      <c r="O40" s="34"/>
      <c r="P40" s="34"/>
      <c r="Q40" s="1"/>
      <c r="R40" s="1"/>
      <c r="S40" s="1"/>
      <c r="T40" s="1"/>
      <c r="U40" s="1"/>
      <c r="V40" s="1"/>
      <c r="W40" s="1"/>
      <c r="X40" s="1"/>
      <c r="Y40" s="1"/>
      <c r="Z40" s="1"/>
      <c r="AA40" s="34"/>
      <c r="AB40" s="34"/>
      <c r="AC40" s="34"/>
      <c r="AD40" s="34"/>
      <c r="AE40" s="34"/>
    </row>
    <row r="41" spans="1:31" ht="19.95" customHeight="1" x14ac:dyDescent="0.45">
      <c r="A41" s="1"/>
      <c r="B41" s="1"/>
      <c r="C41" s="1"/>
      <c r="D41" s="1"/>
      <c r="E41" s="1"/>
      <c r="F41" s="1"/>
      <c r="G41" s="1"/>
      <c r="H41" s="1"/>
      <c r="I41" s="1"/>
      <c r="J41" s="34"/>
      <c r="K41" s="34"/>
      <c r="L41" s="34"/>
      <c r="M41" s="34"/>
      <c r="N41" s="34"/>
      <c r="O41" s="34"/>
      <c r="P41" s="34"/>
      <c r="Q41" s="1"/>
      <c r="R41" s="1"/>
      <c r="S41" s="1"/>
      <c r="T41" s="1"/>
      <c r="U41" s="1"/>
      <c r="V41" s="1"/>
      <c r="W41" s="1"/>
      <c r="X41" s="1"/>
      <c r="Y41" s="1"/>
      <c r="Z41" s="1"/>
      <c r="AA41" s="34"/>
      <c r="AB41" s="34"/>
      <c r="AC41" s="34"/>
      <c r="AD41" s="34"/>
      <c r="AE41" s="34"/>
    </row>
    <row r="42" spans="1:31" ht="19.95" customHeight="1" x14ac:dyDescent="0.45">
      <c r="A42" s="1"/>
      <c r="B42" s="34"/>
      <c r="C42" s="34"/>
      <c r="D42" s="34"/>
      <c r="E42" s="34"/>
      <c r="F42" s="34"/>
      <c r="G42" s="34"/>
      <c r="H42" s="34"/>
      <c r="I42" s="1"/>
      <c r="J42" s="34"/>
      <c r="K42" s="34"/>
      <c r="L42" s="34"/>
      <c r="M42" s="34"/>
      <c r="N42" s="34"/>
      <c r="O42" s="34"/>
      <c r="P42" s="34"/>
      <c r="Q42" s="1"/>
      <c r="R42" s="1"/>
      <c r="S42" s="1"/>
      <c r="T42" s="1"/>
      <c r="U42" s="1"/>
      <c r="V42" s="1"/>
      <c r="W42" s="1"/>
      <c r="X42" s="34"/>
      <c r="Y42" s="34"/>
      <c r="Z42" s="34"/>
      <c r="AA42" s="34"/>
      <c r="AB42" s="34"/>
      <c r="AC42" s="34"/>
      <c r="AD42" s="34"/>
      <c r="AE42" s="34"/>
    </row>
    <row r="43" spans="1:31" ht="19.95" customHeight="1" x14ac:dyDescent="0.45">
      <c r="A43" s="1"/>
      <c r="B43" s="34"/>
      <c r="C43" s="34"/>
      <c r="D43" s="34"/>
      <c r="E43" s="34"/>
      <c r="F43" s="34"/>
      <c r="G43" s="34"/>
      <c r="H43" s="34"/>
      <c r="I43" s="1"/>
      <c r="J43" s="34"/>
      <c r="K43" s="34"/>
      <c r="L43" s="34"/>
      <c r="M43" s="34"/>
      <c r="N43" s="34"/>
      <c r="O43" s="34"/>
      <c r="P43" s="34"/>
      <c r="Q43" s="1"/>
      <c r="R43" s="1"/>
      <c r="S43" s="1"/>
      <c r="T43" s="1"/>
      <c r="U43" s="1"/>
      <c r="V43" s="1"/>
      <c r="W43" s="1"/>
      <c r="X43" s="34"/>
      <c r="Y43" s="34"/>
      <c r="Z43" s="34"/>
      <c r="AA43" s="34"/>
      <c r="AB43" s="34"/>
      <c r="AC43" s="34"/>
      <c r="AD43" s="34"/>
      <c r="AE43" s="34"/>
    </row>
    <row r="44" spans="1:31" ht="19.95" customHeight="1" x14ac:dyDescent="0.45">
      <c r="A44" s="1"/>
      <c r="B44" s="34"/>
      <c r="C44" s="34"/>
      <c r="D44" s="34"/>
      <c r="E44" s="34"/>
      <c r="F44" s="34"/>
      <c r="G44" s="34"/>
      <c r="H44" s="34"/>
      <c r="I44" s="1"/>
      <c r="J44" s="34"/>
      <c r="K44" s="34"/>
      <c r="L44" s="34"/>
      <c r="M44" s="34"/>
      <c r="N44" s="34"/>
      <c r="O44" s="34"/>
      <c r="P44" s="34"/>
      <c r="Q44" s="1"/>
      <c r="R44" s="1"/>
      <c r="S44" s="1"/>
      <c r="T44" s="1"/>
      <c r="U44" s="1"/>
      <c r="V44" s="1"/>
      <c r="W44" s="1"/>
      <c r="X44" s="34"/>
      <c r="Y44" s="34"/>
      <c r="Z44" s="34"/>
      <c r="AA44" s="34"/>
      <c r="AB44" s="34"/>
      <c r="AC44" s="34"/>
      <c r="AD44" s="34"/>
      <c r="AE44" s="34"/>
    </row>
    <row r="45" spans="1:31" ht="19.95" customHeight="1" x14ac:dyDescent="0.45">
      <c r="A45" s="1"/>
      <c r="B45" s="34"/>
      <c r="C45" s="34"/>
      <c r="D45" s="34"/>
      <c r="E45" s="34"/>
      <c r="F45" s="34"/>
      <c r="G45" s="34"/>
      <c r="H45" s="34"/>
      <c r="I45" s="1"/>
      <c r="J45" s="34"/>
      <c r="K45" s="34"/>
      <c r="L45" s="34"/>
      <c r="M45" s="34"/>
      <c r="N45" s="34"/>
      <c r="O45" s="34"/>
      <c r="P45" s="34"/>
      <c r="Q45" s="1"/>
      <c r="R45" s="1"/>
      <c r="S45" s="1"/>
      <c r="T45" s="1"/>
      <c r="U45" s="1"/>
      <c r="V45" s="1"/>
      <c r="W45" s="1"/>
      <c r="X45" s="34"/>
      <c r="Y45" s="34"/>
      <c r="Z45" s="34"/>
      <c r="AA45" s="34"/>
      <c r="AB45" s="34"/>
      <c r="AC45" s="34"/>
      <c r="AD45" s="34"/>
      <c r="AE45" s="34"/>
    </row>
    <row r="46" spans="1:31" ht="19.95" customHeight="1" x14ac:dyDescent="0.45">
      <c r="A46" s="1"/>
      <c r="B46" s="34"/>
      <c r="C46" s="34"/>
      <c r="D46" s="34"/>
      <c r="E46" s="34"/>
      <c r="F46" s="34"/>
      <c r="G46" s="34"/>
      <c r="H46" s="34"/>
      <c r="I46" s="1"/>
      <c r="J46" s="34"/>
      <c r="K46" s="34"/>
      <c r="L46" s="34"/>
      <c r="M46" s="34"/>
      <c r="N46" s="34"/>
      <c r="O46" s="34"/>
      <c r="P46" s="34"/>
      <c r="Q46" s="1"/>
      <c r="R46" s="1"/>
      <c r="S46" s="1"/>
      <c r="T46" s="1"/>
      <c r="U46" s="1"/>
      <c r="V46" s="1"/>
      <c r="W46" s="1"/>
      <c r="X46" s="34"/>
      <c r="Y46" s="34"/>
      <c r="Z46" s="34"/>
      <c r="AA46" s="34"/>
      <c r="AB46" s="34"/>
      <c r="AC46" s="34"/>
      <c r="AD46" s="34"/>
      <c r="AE46" s="34"/>
    </row>
    <row r="47" spans="1:31" ht="19.95" customHeight="1" x14ac:dyDescent="0.45">
      <c r="A47" s="1"/>
      <c r="B47" s="34"/>
      <c r="C47" s="34"/>
      <c r="D47" s="34"/>
      <c r="E47" s="34"/>
      <c r="F47" s="34"/>
      <c r="G47" s="34"/>
      <c r="H47" s="34"/>
      <c r="I47" s="1"/>
      <c r="J47" s="34"/>
      <c r="K47" s="34"/>
      <c r="L47" s="34"/>
      <c r="M47" s="34"/>
      <c r="N47" s="34"/>
      <c r="O47" s="34"/>
      <c r="P47" s="34"/>
      <c r="Q47" s="1"/>
      <c r="R47" s="1"/>
      <c r="S47" s="1"/>
      <c r="T47" s="1"/>
      <c r="U47" s="1"/>
      <c r="V47" s="1"/>
      <c r="W47" s="1"/>
      <c r="X47" s="34"/>
      <c r="Y47" s="34"/>
      <c r="Z47" s="34"/>
      <c r="AA47" s="34"/>
      <c r="AB47" s="34"/>
      <c r="AC47" s="34"/>
      <c r="AD47" s="34"/>
      <c r="AE47" s="34"/>
    </row>
    <row r="48" spans="1:31" ht="19.95" customHeight="1" x14ac:dyDescent="0.45">
      <c r="A48" s="1"/>
      <c r="B48" s="1"/>
      <c r="C48" s="1"/>
      <c r="D48" s="1"/>
      <c r="E48" s="1"/>
      <c r="F48" s="1"/>
      <c r="G48" s="1"/>
      <c r="H48" s="1"/>
      <c r="I48" s="1"/>
      <c r="J48" s="34"/>
      <c r="K48" s="34"/>
      <c r="L48" s="34"/>
      <c r="M48" s="34"/>
      <c r="N48" s="34"/>
      <c r="O48" s="34"/>
      <c r="P48" s="34"/>
      <c r="Q48" s="1"/>
      <c r="R48" s="1"/>
      <c r="S48" s="1"/>
      <c r="T48" s="1"/>
      <c r="U48" s="1"/>
      <c r="V48" s="1"/>
      <c r="W48" s="1"/>
      <c r="X48" s="1"/>
      <c r="Y48" s="1"/>
      <c r="Z48" s="1"/>
      <c r="AA48" s="34"/>
      <c r="AB48" s="34"/>
      <c r="AC48" s="34"/>
      <c r="AD48" s="34"/>
      <c r="AE48" s="34"/>
    </row>
    <row r="49" spans="1:31" ht="19.95" customHeight="1" x14ac:dyDescent="0.45">
      <c r="A49" s="1"/>
      <c r="B49" s="1"/>
      <c r="C49" s="1"/>
      <c r="D49" s="1"/>
      <c r="E49" s="1"/>
      <c r="F49" s="1"/>
      <c r="G49" s="1"/>
      <c r="H49" s="1"/>
      <c r="I49" s="1"/>
      <c r="J49" s="34"/>
      <c r="K49" s="34"/>
      <c r="L49" s="34"/>
      <c r="M49" s="34"/>
      <c r="N49" s="34"/>
      <c r="O49" s="34"/>
      <c r="P49" s="34"/>
      <c r="Q49" s="1"/>
      <c r="R49" s="1"/>
      <c r="S49" s="1"/>
      <c r="T49" s="1"/>
      <c r="U49" s="1"/>
      <c r="V49" s="1"/>
      <c r="W49" s="1"/>
      <c r="X49" s="1"/>
      <c r="Y49" s="1"/>
      <c r="Z49" s="1"/>
      <c r="AA49" s="34"/>
      <c r="AB49" s="34"/>
      <c r="AC49" s="34"/>
      <c r="AD49" s="34"/>
      <c r="AE49" s="34"/>
    </row>
    <row r="50" spans="1:31" ht="19.95" customHeight="1" x14ac:dyDescent="0.45">
      <c r="A50" s="1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1"/>
      <c r="R50" s="1"/>
      <c r="S50" s="1"/>
      <c r="T50" s="1"/>
      <c r="U50" s="1"/>
      <c r="V50" s="1"/>
      <c r="W50" s="1"/>
      <c r="X50" s="1"/>
      <c r="Y50" s="1"/>
      <c r="Z50" s="1"/>
      <c r="AA50" s="34"/>
      <c r="AB50" s="34"/>
      <c r="AC50" s="34"/>
      <c r="AD50" s="34"/>
      <c r="AE50" s="34"/>
    </row>
    <row r="51" spans="1:31" ht="19.95" customHeight="1" x14ac:dyDescent="0.45">
      <c r="A51" s="1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1"/>
      <c r="R51" s="1"/>
      <c r="S51" s="1"/>
      <c r="T51" s="1"/>
      <c r="U51" s="1"/>
      <c r="V51" s="1"/>
      <c r="W51" s="1"/>
      <c r="X51" s="1"/>
      <c r="Y51" s="1"/>
      <c r="Z51" s="1"/>
      <c r="AA51" s="34"/>
      <c r="AB51" s="34"/>
      <c r="AC51" s="34"/>
      <c r="AD51" s="34"/>
      <c r="AE51" s="34"/>
    </row>
    <row r="52" spans="1:31" ht="19.95" customHeight="1" x14ac:dyDescent="0.45">
      <c r="A52" s="1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1"/>
      <c r="R52" s="1"/>
      <c r="S52" s="1"/>
      <c r="T52" s="1"/>
      <c r="U52" s="1"/>
      <c r="V52" s="1"/>
      <c r="W52" s="1"/>
      <c r="X52" s="1"/>
      <c r="Y52" s="1"/>
      <c r="Z52" s="1"/>
      <c r="AA52" s="34"/>
      <c r="AB52" s="34"/>
      <c r="AC52" s="34"/>
      <c r="AD52" s="34"/>
      <c r="AE52" s="34"/>
    </row>
    <row r="53" spans="1:31" ht="19.95" customHeight="1" x14ac:dyDescent="0.45">
      <c r="A53" s="1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1"/>
      <c r="R53" s="1"/>
      <c r="S53" s="1"/>
      <c r="T53" s="1"/>
      <c r="U53" s="1"/>
      <c r="V53" s="1"/>
      <c r="W53" s="1"/>
      <c r="X53" s="1"/>
      <c r="Y53" s="1"/>
      <c r="Z53" s="1"/>
      <c r="AA53" s="34"/>
      <c r="AB53" s="34"/>
      <c r="AC53" s="34"/>
      <c r="AD53" s="34"/>
      <c r="AE53" s="34"/>
    </row>
    <row r="54" spans="1:31" ht="19.95" customHeight="1" x14ac:dyDescent="0.45">
      <c r="A54" s="1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34"/>
      <c r="AB54" s="34"/>
      <c r="AC54" s="34"/>
      <c r="AD54" s="34"/>
      <c r="AE54" s="34"/>
    </row>
    <row r="55" spans="1:31" ht="19.95" customHeight="1" x14ac:dyDescent="0.45">
      <c r="A55" s="1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34"/>
      <c r="AB55" s="34"/>
      <c r="AC55" s="34"/>
      <c r="AD55" s="34"/>
      <c r="AE55" s="34"/>
    </row>
    <row r="56" spans="1:31" ht="19.95" customHeight="1" x14ac:dyDescent="0.45">
      <c r="A56" s="1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34"/>
      <c r="AB56" s="34"/>
      <c r="AC56" s="34"/>
      <c r="AD56" s="34"/>
      <c r="AE56" s="34"/>
    </row>
    <row r="57" spans="1:31" ht="19.95" customHeight="1" x14ac:dyDescent="0.45">
      <c r="A57" s="1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34"/>
      <c r="AB57" s="34"/>
      <c r="AC57" s="34"/>
      <c r="AD57" s="34"/>
      <c r="AE57" s="34"/>
    </row>
    <row r="58" spans="1:31" ht="19.95" customHeight="1" x14ac:dyDescent="0.45">
      <c r="A58" s="1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34"/>
      <c r="AB58" s="34"/>
      <c r="AC58" s="34"/>
      <c r="AD58" s="34"/>
      <c r="AE58" s="34"/>
    </row>
    <row r="59" spans="1:31" ht="19.95" customHeight="1" x14ac:dyDescent="0.45">
      <c r="A59" s="1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34"/>
      <c r="AB59" s="34"/>
      <c r="AC59" s="34"/>
      <c r="AD59" s="34"/>
      <c r="AE59" s="34"/>
    </row>
    <row r="60" spans="1:31" ht="19.95" customHeight="1" x14ac:dyDescent="0.45">
      <c r="A60" s="1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34"/>
      <c r="AB60" s="34"/>
      <c r="AC60" s="34"/>
      <c r="AD60" s="34"/>
      <c r="AE60" s="34"/>
    </row>
    <row r="61" spans="1:31" ht="19.95" customHeight="1" x14ac:dyDescent="0.45">
      <c r="A61" s="1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1"/>
      <c r="U61" s="1"/>
      <c r="V61" s="1"/>
      <c r="W61" s="1"/>
      <c r="X61" s="1"/>
      <c r="Y61" s="1"/>
      <c r="Z61" s="1"/>
      <c r="AA61" s="34"/>
      <c r="AB61" s="34"/>
      <c r="AC61" s="34"/>
      <c r="AD61" s="34"/>
      <c r="AE61" s="34"/>
    </row>
    <row r="62" spans="1:31" ht="19.95" customHeight="1" x14ac:dyDescent="0.45">
      <c r="A62" s="1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1"/>
      <c r="U62" s="1"/>
      <c r="V62" s="1"/>
      <c r="W62" s="1"/>
      <c r="X62" s="1"/>
      <c r="Y62" s="1"/>
      <c r="Z62" s="1"/>
      <c r="AA62" s="34"/>
      <c r="AB62" s="34"/>
      <c r="AC62" s="34"/>
      <c r="AD62" s="34"/>
      <c r="AE62" s="34"/>
    </row>
    <row r="63" spans="1:31" ht="19.95" customHeight="1" x14ac:dyDescent="0.45">
      <c r="A63" s="1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1"/>
      <c r="U63" s="1"/>
      <c r="V63" s="1"/>
      <c r="W63" s="1"/>
      <c r="X63" s="1"/>
      <c r="Y63" s="1"/>
      <c r="Z63" s="1"/>
      <c r="AA63" s="34"/>
      <c r="AB63" s="34"/>
      <c r="AC63" s="34"/>
      <c r="AD63" s="34"/>
      <c r="AE63" s="34"/>
    </row>
    <row r="64" spans="1:31" ht="19.95" customHeight="1" x14ac:dyDescent="0.45">
      <c r="A64" s="1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1"/>
      <c r="U64" s="1"/>
      <c r="V64" s="1"/>
      <c r="W64" s="1"/>
      <c r="X64" s="1"/>
      <c r="Y64" s="1"/>
      <c r="Z64" s="1"/>
      <c r="AA64" s="34"/>
      <c r="AB64" s="34"/>
      <c r="AC64" s="34"/>
      <c r="AD64" s="34"/>
      <c r="AE64" s="34"/>
    </row>
    <row r="65" spans="1:31" ht="19.95" customHeight="1" x14ac:dyDescent="0.45">
      <c r="A65" s="1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1"/>
      <c r="U65" s="1"/>
      <c r="V65" s="1"/>
      <c r="W65" s="1"/>
      <c r="X65" s="1"/>
      <c r="Y65" s="1"/>
      <c r="Z65" s="1"/>
      <c r="AA65" s="34"/>
      <c r="AB65" s="34"/>
      <c r="AC65" s="34"/>
      <c r="AD65" s="34"/>
      <c r="AE65" s="34"/>
    </row>
    <row r="66" spans="1:31" ht="19.95" customHeight="1" x14ac:dyDescent="0.45">
      <c r="A66" s="1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1"/>
      <c r="U66" s="1"/>
      <c r="V66" s="1"/>
      <c r="W66" s="1"/>
      <c r="X66" s="1"/>
      <c r="Y66" s="1"/>
      <c r="Z66" s="1"/>
      <c r="AA66" s="34"/>
      <c r="AB66" s="34"/>
      <c r="AC66" s="34"/>
      <c r="AD66" s="34"/>
      <c r="AE66" s="34"/>
    </row>
    <row r="67" spans="1:31" ht="19.95" customHeight="1" x14ac:dyDescent="0.45">
      <c r="A67" s="1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1"/>
      <c r="U67" s="1"/>
      <c r="V67" s="1"/>
      <c r="W67" s="1"/>
      <c r="X67" s="1"/>
      <c r="Y67" s="1"/>
      <c r="Z67" s="1"/>
      <c r="AA67" s="34"/>
      <c r="AB67" s="34"/>
      <c r="AC67" s="34"/>
      <c r="AD67" s="34"/>
      <c r="AE67" s="34"/>
    </row>
    <row r="68" spans="1:31" ht="19.95" customHeight="1" x14ac:dyDescent="0.45">
      <c r="A68" s="1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1"/>
      <c r="U68" s="1"/>
      <c r="V68" s="1"/>
      <c r="W68" s="1"/>
      <c r="X68" s="1"/>
      <c r="Y68" s="1"/>
      <c r="Z68" s="1"/>
      <c r="AA68" s="34"/>
      <c r="AB68" s="34"/>
      <c r="AC68" s="34"/>
      <c r="AD68" s="34"/>
      <c r="AE68" s="34"/>
    </row>
    <row r="69" spans="1:31" ht="19.95" customHeight="1" x14ac:dyDescent="0.45">
      <c r="A69" s="1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1"/>
      <c r="U69" s="1"/>
      <c r="V69" s="1"/>
      <c r="W69" s="1"/>
      <c r="X69" s="1"/>
      <c r="Y69" s="1"/>
      <c r="Z69" s="1"/>
      <c r="AA69" s="34"/>
      <c r="AB69" s="34"/>
      <c r="AC69" s="34"/>
      <c r="AD69" s="34"/>
      <c r="AE69" s="34"/>
    </row>
    <row r="70" spans="1:31" ht="19.95" customHeight="1" x14ac:dyDescent="0.45">
      <c r="A70" s="1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1"/>
      <c r="U70" s="1"/>
      <c r="V70" s="1"/>
      <c r="W70" s="1"/>
      <c r="X70" s="1"/>
      <c r="Y70" s="1"/>
      <c r="Z70" s="1"/>
      <c r="AA70" s="35"/>
      <c r="AB70" s="35"/>
      <c r="AC70" s="35"/>
      <c r="AD70" s="35"/>
      <c r="AE70" s="35"/>
    </row>
    <row r="71" spans="1:31" ht="19.95" customHeight="1" x14ac:dyDescent="0.45">
      <c r="A71" s="1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1"/>
      <c r="U71" s="1"/>
      <c r="V71" s="1"/>
      <c r="W71" s="1"/>
      <c r="X71" s="1"/>
      <c r="Y71" s="1"/>
      <c r="Z71" s="1"/>
      <c r="AA71" s="35"/>
      <c r="AB71" s="35"/>
      <c r="AC71" s="35"/>
      <c r="AD71" s="35"/>
      <c r="AE71" s="35"/>
    </row>
    <row r="72" spans="1:31" ht="19.95" customHeight="1" x14ac:dyDescent="0.45">
      <c r="A72" s="1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1"/>
      <c r="U72" s="1"/>
      <c r="V72" s="1"/>
      <c r="W72" s="1"/>
      <c r="X72" s="1"/>
      <c r="Y72" s="1"/>
      <c r="Z72" s="1"/>
      <c r="AA72" s="35"/>
      <c r="AB72" s="35"/>
      <c r="AC72" s="35"/>
      <c r="AD72" s="35"/>
      <c r="AE72" s="35"/>
    </row>
    <row r="73" spans="1:31" ht="19.95" customHeight="1" x14ac:dyDescent="0.45">
      <c r="A73" s="1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1"/>
      <c r="U73" s="1"/>
      <c r="V73" s="1"/>
      <c r="W73" s="1"/>
      <c r="X73" s="1"/>
      <c r="Y73" s="1"/>
      <c r="Z73" s="1"/>
      <c r="AA73" s="35"/>
      <c r="AB73" s="35"/>
      <c r="AC73" s="35"/>
      <c r="AD73" s="35"/>
      <c r="AE73" s="35"/>
    </row>
    <row r="74" spans="1:31" ht="19.95" customHeight="1" x14ac:dyDescent="0.45">
      <c r="A74" s="1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1"/>
      <c r="U74" s="1"/>
      <c r="V74" s="1"/>
      <c r="W74" s="1"/>
      <c r="X74" s="1"/>
      <c r="Y74" s="1"/>
      <c r="Z74" s="1"/>
      <c r="AA74" s="35"/>
      <c r="AB74" s="35"/>
      <c r="AC74" s="35"/>
      <c r="AD74" s="35"/>
      <c r="AE74" s="35"/>
    </row>
    <row r="75" spans="1:31" ht="19.95" customHeight="1" x14ac:dyDescent="0.45">
      <c r="A75" s="1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1"/>
      <c r="U75" s="1"/>
      <c r="V75" s="1"/>
      <c r="W75" s="1"/>
      <c r="X75" s="1"/>
      <c r="Y75" s="1"/>
      <c r="Z75" s="1"/>
      <c r="AA75" s="35"/>
      <c r="AB75" s="35"/>
      <c r="AC75" s="35"/>
      <c r="AD75" s="35"/>
      <c r="AE75" s="35"/>
    </row>
    <row r="76" spans="1:31" ht="19.95" customHeight="1" x14ac:dyDescent="0.45">
      <c r="A76" s="1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1"/>
      <c r="U76" s="1"/>
      <c r="V76" s="1"/>
      <c r="W76" s="1"/>
      <c r="X76" s="1"/>
      <c r="Y76" s="1"/>
      <c r="Z76" s="1"/>
      <c r="AA76" s="35"/>
      <c r="AB76" s="35"/>
      <c r="AC76" s="35"/>
      <c r="AD76" s="35"/>
      <c r="AE76" s="35"/>
    </row>
    <row r="77" spans="1:31" ht="19.95" customHeight="1" x14ac:dyDescent="0.45">
      <c r="A77" s="1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1"/>
      <c r="U77" s="1"/>
      <c r="V77" s="1"/>
      <c r="W77" s="1"/>
      <c r="X77" s="1"/>
      <c r="Y77" s="1"/>
      <c r="Z77" s="1"/>
      <c r="AA77" s="35"/>
      <c r="AB77" s="35"/>
      <c r="AC77" s="35"/>
      <c r="AD77" s="35"/>
      <c r="AE77" s="35"/>
    </row>
    <row r="78" spans="1:31" ht="19.95" customHeight="1" x14ac:dyDescent="0.45">
      <c r="A78" s="1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1"/>
      <c r="U78" s="1"/>
      <c r="V78" s="1"/>
      <c r="W78" s="1"/>
      <c r="X78" s="1"/>
      <c r="Y78" s="1"/>
      <c r="Z78" s="1"/>
      <c r="AA78" s="35"/>
      <c r="AB78" s="35"/>
      <c r="AC78" s="35"/>
      <c r="AD78" s="35"/>
      <c r="AE78" s="35"/>
    </row>
    <row r="79" spans="1:31" ht="19.95" customHeight="1" x14ac:dyDescent="0.45">
      <c r="A79" s="1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1"/>
      <c r="U79" s="1"/>
      <c r="V79" s="1"/>
      <c r="W79" s="1"/>
      <c r="X79" s="1"/>
      <c r="Y79" s="1"/>
      <c r="Z79" s="1"/>
      <c r="AA79" s="35"/>
      <c r="AB79" s="35"/>
      <c r="AC79" s="35"/>
      <c r="AD79" s="35"/>
      <c r="AE79" s="35"/>
    </row>
    <row r="80" spans="1:31" ht="19.95" customHeight="1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35"/>
      <c r="AB80" s="35"/>
      <c r="AC80" s="35"/>
      <c r="AD80" s="35"/>
      <c r="AE80" s="35"/>
    </row>
    <row r="81" spans="1:31" ht="19.95" customHeight="1" x14ac:dyDescent="0.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35"/>
      <c r="AB81" s="35"/>
      <c r="AC81" s="35"/>
      <c r="AD81" s="35"/>
      <c r="AE81" s="35"/>
    </row>
    <row r="82" spans="1:31" ht="15" customHeight="1" x14ac:dyDescent="0.4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35"/>
      <c r="AB82" s="35"/>
      <c r="AC82" s="35"/>
      <c r="AD82" s="35"/>
      <c r="AE82" s="35"/>
    </row>
    <row r="83" spans="1:31" ht="15" customHeight="1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35"/>
      <c r="AB83" s="35"/>
      <c r="AC83" s="35"/>
      <c r="AD83" s="35"/>
      <c r="AE83" s="35"/>
    </row>
    <row r="84" spans="1:31" ht="15" customHeight="1" x14ac:dyDescent="0.4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35"/>
      <c r="AB84" s="35"/>
      <c r="AC84" s="35"/>
      <c r="AD84" s="35"/>
      <c r="AE84" s="35"/>
    </row>
    <row r="85" spans="1:31" ht="15" customHeight="1" x14ac:dyDescent="0.4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35"/>
      <c r="AB85" s="35"/>
      <c r="AC85" s="35"/>
      <c r="AD85" s="35"/>
      <c r="AE85" s="35"/>
    </row>
    <row r="86" spans="1:31" ht="15" customHeight="1" x14ac:dyDescent="0.4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35"/>
      <c r="AB86" s="35"/>
      <c r="AC86" s="35"/>
      <c r="AD86" s="35"/>
      <c r="AE86" s="35"/>
    </row>
    <row r="87" spans="1:31" ht="15" customHeight="1" x14ac:dyDescent="0.4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35"/>
      <c r="AB87" s="35"/>
      <c r="AC87" s="35"/>
      <c r="AD87" s="35"/>
      <c r="AE87" s="35"/>
    </row>
    <row r="88" spans="1:31" ht="15" customHeight="1" x14ac:dyDescent="0.4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35"/>
      <c r="AB88" s="35"/>
      <c r="AC88" s="35"/>
      <c r="AD88" s="35"/>
      <c r="AE88" s="35"/>
    </row>
    <row r="89" spans="1:31" ht="15" customHeight="1" x14ac:dyDescent="0.4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35"/>
      <c r="AB89" s="35"/>
      <c r="AC89" s="35"/>
      <c r="AD89" s="35"/>
      <c r="AE89" s="35"/>
    </row>
    <row r="90" spans="1:31" ht="15" customHeight="1" x14ac:dyDescent="0.4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35"/>
      <c r="AB90" s="35"/>
      <c r="AC90" s="35"/>
      <c r="AD90" s="35"/>
      <c r="AE90" s="35"/>
    </row>
    <row r="91" spans="1:31" ht="15" customHeight="1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35"/>
      <c r="AB91" s="35"/>
      <c r="AC91" s="35"/>
      <c r="AD91" s="35"/>
      <c r="AE91" s="35"/>
    </row>
    <row r="92" spans="1:31" ht="15" customHeight="1" x14ac:dyDescent="0.4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35"/>
      <c r="AB92" s="35"/>
      <c r="AC92" s="35"/>
      <c r="AD92" s="35"/>
      <c r="AE92" s="35"/>
    </row>
    <row r="93" spans="1:31" ht="15" customHeight="1" x14ac:dyDescent="0.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35"/>
      <c r="AB93" s="35"/>
      <c r="AC93" s="35"/>
      <c r="AD93" s="35"/>
      <c r="AE93" s="35"/>
    </row>
    <row r="94" spans="1:31" ht="14.25" customHeight="1" x14ac:dyDescent="0.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35"/>
      <c r="AB94" s="35"/>
      <c r="AC94" s="35"/>
      <c r="AD94" s="35"/>
      <c r="AE94" s="35"/>
    </row>
    <row r="95" spans="1:31" ht="14.25" customHeight="1" x14ac:dyDescent="0.4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35"/>
      <c r="AB95" s="35"/>
      <c r="AC95" s="35"/>
      <c r="AD95" s="35"/>
      <c r="AE95" s="35"/>
    </row>
    <row r="96" spans="1:31" ht="14.25" customHeight="1" x14ac:dyDescent="0.4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35"/>
      <c r="AB96" s="35"/>
      <c r="AC96" s="35"/>
      <c r="AD96" s="35"/>
      <c r="AE96" s="35"/>
    </row>
    <row r="97" spans="1:31" ht="14.25" customHeight="1" x14ac:dyDescent="0.4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35"/>
      <c r="AB97" s="35"/>
      <c r="AC97" s="35"/>
      <c r="AD97" s="35"/>
      <c r="AE97" s="35"/>
    </row>
    <row r="98" spans="1:31" ht="14.25" customHeight="1" x14ac:dyDescent="0.4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35"/>
      <c r="AB98" s="35"/>
      <c r="AC98" s="35"/>
      <c r="AD98" s="35"/>
      <c r="AE98" s="35"/>
    </row>
    <row r="99" spans="1:31" ht="14.25" customHeight="1" x14ac:dyDescent="0.4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35"/>
      <c r="AB99" s="35"/>
      <c r="AC99" s="35"/>
      <c r="AD99" s="35"/>
      <c r="AE99" s="35"/>
    </row>
    <row r="100" spans="1:31" ht="14.25" customHeight="1" x14ac:dyDescent="0.4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35"/>
      <c r="AB100" s="35"/>
      <c r="AC100" s="35"/>
      <c r="AD100" s="35"/>
      <c r="AE100" s="35"/>
    </row>
    <row r="101" spans="1:31" ht="14.25" customHeight="1" x14ac:dyDescent="0.4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35"/>
      <c r="AB101" s="35"/>
      <c r="AC101" s="35"/>
      <c r="AD101" s="35"/>
      <c r="AE101" s="35"/>
    </row>
    <row r="102" spans="1:31" ht="14.25" customHeight="1" x14ac:dyDescent="0.4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35"/>
      <c r="AB102" s="35"/>
      <c r="AC102" s="35"/>
      <c r="AD102" s="35"/>
      <c r="AE102" s="35"/>
    </row>
    <row r="103" spans="1:31" ht="14.25" customHeight="1" x14ac:dyDescent="0.4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35"/>
      <c r="AB103" s="35"/>
      <c r="AC103" s="35"/>
      <c r="AD103" s="35"/>
      <c r="AE103" s="35"/>
    </row>
    <row r="104" spans="1:31" ht="14.25" customHeight="1" x14ac:dyDescent="0.4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35"/>
      <c r="AB104" s="35"/>
      <c r="AC104" s="35"/>
      <c r="AD104" s="35"/>
      <c r="AE104" s="35"/>
    </row>
    <row r="105" spans="1:31" ht="14.25" customHeight="1" x14ac:dyDescent="0.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35"/>
      <c r="AB105" s="35"/>
      <c r="AC105" s="35"/>
      <c r="AD105" s="35"/>
      <c r="AE105" s="35"/>
    </row>
    <row r="106" spans="1:31" ht="14.25" customHeight="1" x14ac:dyDescent="0.4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35"/>
      <c r="AB106" s="35"/>
      <c r="AC106" s="35"/>
      <c r="AD106" s="35"/>
      <c r="AE106" s="35"/>
    </row>
    <row r="107" spans="1:31" ht="14.25" customHeight="1" x14ac:dyDescent="0.4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35"/>
      <c r="AB107" s="35"/>
      <c r="AC107" s="35"/>
      <c r="AD107" s="35"/>
      <c r="AE107" s="35"/>
    </row>
    <row r="108" spans="1:31" ht="14.25" customHeight="1" x14ac:dyDescent="0.4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35"/>
      <c r="AB108" s="35"/>
      <c r="AC108" s="35"/>
      <c r="AD108" s="35"/>
      <c r="AE108" s="35"/>
    </row>
    <row r="109" spans="1:31" ht="14.25" customHeight="1" x14ac:dyDescent="0.4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35"/>
      <c r="AB109" s="35"/>
      <c r="AC109" s="35"/>
      <c r="AD109" s="35"/>
      <c r="AE109" s="35"/>
    </row>
    <row r="110" spans="1:31" ht="14.25" customHeight="1" x14ac:dyDescent="0.4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35"/>
      <c r="AB110" s="35"/>
      <c r="AC110" s="35"/>
      <c r="AD110" s="35"/>
      <c r="AE110" s="35"/>
    </row>
    <row r="111" spans="1:31" ht="14.25" customHeight="1" x14ac:dyDescent="0.4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35"/>
      <c r="AB111" s="35"/>
      <c r="AC111" s="35"/>
      <c r="AD111" s="35"/>
      <c r="AE111" s="35"/>
    </row>
    <row r="112" spans="1:31" ht="14.25" customHeight="1" x14ac:dyDescent="0.4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35"/>
      <c r="AB112" s="35"/>
      <c r="AC112" s="35"/>
      <c r="AD112" s="35"/>
      <c r="AE112" s="35"/>
    </row>
    <row r="113" spans="1:31" ht="14.25" customHeight="1" x14ac:dyDescent="0.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35"/>
      <c r="AB113" s="35"/>
      <c r="AC113" s="35"/>
      <c r="AD113" s="35"/>
      <c r="AE113" s="35"/>
    </row>
    <row r="114" spans="1:31" ht="14.25" customHeight="1" x14ac:dyDescent="0.4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35"/>
      <c r="AB114" s="35"/>
      <c r="AC114" s="35"/>
      <c r="AD114" s="35"/>
      <c r="AE114" s="35"/>
    </row>
    <row r="115" spans="1:31" ht="14.25" customHeight="1" x14ac:dyDescent="0.4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35"/>
      <c r="AB115" s="35"/>
      <c r="AC115" s="35"/>
      <c r="AD115" s="35"/>
      <c r="AE115" s="35"/>
    </row>
    <row r="116" spans="1:31" ht="14.25" customHeight="1" x14ac:dyDescent="0.4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35"/>
      <c r="AB116" s="35"/>
      <c r="AC116" s="35"/>
      <c r="AD116" s="35"/>
      <c r="AE116" s="35"/>
    </row>
    <row r="117" spans="1:31" ht="14.25" customHeight="1" x14ac:dyDescent="0.4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35"/>
      <c r="AB117" s="35"/>
      <c r="AC117" s="35"/>
      <c r="AD117" s="35"/>
      <c r="AE117" s="35"/>
    </row>
    <row r="118" spans="1:31" ht="14.25" customHeight="1" x14ac:dyDescent="0.4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35"/>
      <c r="AB118" s="35"/>
      <c r="AC118" s="35"/>
      <c r="AD118" s="35"/>
      <c r="AE118" s="35"/>
    </row>
    <row r="119" spans="1:31" ht="14.25" customHeight="1" x14ac:dyDescent="0.4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35"/>
      <c r="AB119" s="35"/>
      <c r="AC119" s="35"/>
      <c r="AD119" s="35"/>
      <c r="AE119" s="35"/>
    </row>
    <row r="120" spans="1:31" ht="14.25" customHeight="1" x14ac:dyDescent="0.4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35"/>
      <c r="AB120" s="35"/>
      <c r="AC120" s="35"/>
      <c r="AD120" s="35"/>
      <c r="AE120" s="35"/>
    </row>
    <row r="121" spans="1:31" ht="14.25" customHeight="1" x14ac:dyDescent="0.4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35"/>
      <c r="AB121" s="35"/>
      <c r="AC121" s="35"/>
      <c r="AD121" s="35"/>
      <c r="AE121" s="35"/>
    </row>
    <row r="122" spans="1:31" ht="14.25" customHeight="1" x14ac:dyDescent="0.4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35"/>
      <c r="AB122" s="35"/>
      <c r="AC122" s="35"/>
      <c r="AD122" s="35"/>
      <c r="AE122" s="35"/>
    </row>
    <row r="123" spans="1:31" ht="14.25" customHeight="1" x14ac:dyDescent="0.4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35"/>
      <c r="AB123" s="35"/>
      <c r="AC123" s="35"/>
      <c r="AD123" s="35"/>
      <c r="AE123" s="35"/>
    </row>
    <row r="124" spans="1:31" ht="14.25" customHeight="1" x14ac:dyDescent="0.4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35"/>
      <c r="AB124" s="35"/>
      <c r="AC124" s="35"/>
      <c r="AD124" s="35"/>
      <c r="AE124" s="35"/>
    </row>
    <row r="125" spans="1:31" ht="14.25" customHeight="1" x14ac:dyDescent="0.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35"/>
      <c r="AB125" s="35"/>
      <c r="AC125" s="35"/>
      <c r="AD125" s="35"/>
      <c r="AE125" s="35"/>
    </row>
    <row r="126" spans="1:31" ht="14.25" customHeight="1" x14ac:dyDescent="0.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35"/>
      <c r="AB126" s="35"/>
      <c r="AC126" s="35"/>
      <c r="AD126" s="35"/>
      <c r="AE126" s="35"/>
    </row>
    <row r="127" spans="1:31" ht="14.25" customHeight="1" x14ac:dyDescent="0.4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35"/>
      <c r="AB127" s="35"/>
      <c r="AC127" s="35"/>
      <c r="AD127" s="35"/>
      <c r="AE127" s="35"/>
    </row>
    <row r="128" spans="1:31" ht="14.25" customHeight="1" x14ac:dyDescent="0.4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35"/>
      <c r="AB128" s="35"/>
      <c r="AC128" s="35"/>
      <c r="AD128" s="35"/>
      <c r="AE128" s="35"/>
    </row>
    <row r="129" spans="1:31" ht="14.25" customHeight="1" x14ac:dyDescent="0.4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35"/>
      <c r="AB129" s="35"/>
      <c r="AC129" s="35"/>
      <c r="AD129" s="35"/>
      <c r="AE129" s="35"/>
    </row>
    <row r="130" spans="1:31" ht="14.25" customHeight="1" x14ac:dyDescent="0.4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35"/>
      <c r="AB130" s="35"/>
      <c r="AC130" s="35"/>
      <c r="AD130" s="35"/>
      <c r="AE130" s="35"/>
    </row>
    <row r="131" spans="1:31" ht="14.25" customHeight="1" x14ac:dyDescent="0.4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35"/>
      <c r="AB131" s="35"/>
      <c r="AC131" s="35"/>
      <c r="AD131" s="35"/>
      <c r="AE131" s="35"/>
    </row>
    <row r="132" spans="1:31" ht="14.25" customHeight="1" x14ac:dyDescent="0.4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35"/>
      <c r="AB132" s="35"/>
      <c r="AC132" s="35"/>
      <c r="AD132" s="35"/>
      <c r="AE132" s="35"/>
    </row>
    <row r="133" spans="1:31" ht="14.25" customHeight="1" x14ac:dyDescent="0.4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35"/>
      <c r="AB133" s="35"/>
      <c r="AC133" s="35"/>
      <c r="AD133" s="35"/>
      <c r="AE133" s="35"/>
    </row>
    <row r="134" spans="1:31" ht="14.25" customHeight="1" x14ac:dyDescent="0.4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35"/>
      <c r="AB134" s="35"/>
      <c r="AC134" s="35"/>
      <c r="AD134" s="35"/>
      <c r="AE134" s="35"/>
    </row>
    <row r="135" spans="1:31" ht="14.25" customHeight="1" x14ac:dyDescent="0.4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35"/>
      <c r="AB135" s="35"/>
      <c r="AC135" s="35"/>
      <c r="AD135" s="35"/>
      <c r="AE135" s="35"/>
    </row>
    <row r="136" spans="1:31" ht="14.25" customHeight="1" x14ac:dyDescent="0.4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35"/>
      <c r="AB136" s="35"/>
      <c r="AC136" s="35"/>
      <c r="AD136" s="35"/>
      <c r="AE136" s="35"/>
    </row>
    <row r="137" spans="1:31" ht="14.25" customHeight="1" x14ac:dyDescent="0.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35"/>
      <c r="AB137" s="35"/>
      <c r="AC137" s="35"/>
      <c r="AD137" s="35"/>
      <c r="AE137" s="35"/>
    </row>
    <row r="138" spans="1:31" ht="14.25" customHeight="1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35"/>
      <c r="AB138" s="35"/>
      <c r="AC138" s="35"/>
      <c r="AD138" s="35"/>
      <c r="AE138" s="35"/>
    </row>
    <row r="139" spans="1:31" ht="14.25" customHeight="1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35"/>
      <c r="AB139" s="35"/>
      <c r="AC139" s="35"/>
      <c r="AD139" s="35"/>
      <c r="AE139" s="35"/>
    </row>
    <row r="140" spans="1:31" ht="14.25" customHeight="1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35"/>
      <c r="AB140" s="35"/>
      <c r="AC140" s="35"/>
      <c r="AD140" s="35"/>
      <c r="AE140" s="35"/>
    </row>
    <row r="141" spans="1:31" ht="14.25" customHeight="1" x14ac:dyDescent="0.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35"/>
      <c r="AB141" s="35"/>
      <c r="AC141" s="35"/>
      <c r="AD141" s="35"/>
      <c r="AE141" s="35"/>
    </row>
    <row r="142" spans="1:31" ht="14.25" customHeight="1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35"/>
      <c r="AB142" s="35"/>
      <c r="AC142" s="35"/>
      <c r="AD142" s="35"/>
      <c r="AE142" s="35"/>
    </row>
    <row r="143" spans="1:31" ht="14.25" customHeight="1" x14ac:dyDescent="0.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35"/>
      <c r="AB143" s="35"/>
      <c r="AC143" s="35"/>
      <c r="AD143" s="35"/>
      <c r="AE143" s="35"/>
    </row>
    <row r="144" spans="1:31" ht="14.25" customHeight="1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35"/>
      <c r="AB144" s="35"/>
      <c r="AC144" s="35"/>
      <c r="AD144" s="35"/>
      <c r="AE144" s="35"/>
    </row>
    <row r="145" spans="1:31" ht="14.25" customHeight="1" x14ac:dyDescent="0.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35"/>
      <c r="AB145" s="35"/>
      <c r="AC145" s="35"/>
      <c r="AD145" s="35"/>
      <c r="AE145" s="35"/>
    </row>
    <row r="146" spans="1:31" ht="14.25" customHeight="1" x14ac:dyDescent="0.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35"/>
      <c r="AB146" s="35"/>
      <c r="AC146" s="35"/>
      <c r="AD146" s="35"/>
      <c r="AE146" s="35"/>
    </row>
    <row r="147" spans="1:31" ht="14.25" customHeight="1" x14ac:dyDescent="0.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35"/>
      <c r="AB147" s="35"/>
      <c r="AC147" s="35"/>
      <c r="AD147" s="35"/>
      <c r="AE147" s="35"/>
    </row>
    <row r="148" spans="1:31" ht="14.25" customHeight="1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35"/>
      <c r="AB148" s="35"/>
      <c r="AC148" s="35"/>
      <c r="AD148" s="35"/>
      <c r="AE148" s="35"/>
    </row>
    <row r="149" spans="1:31" ht="14.25" customHeight="1" x14ac:dyDescent="0.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35"/>
      <c r="AB149" s="35"/>
      <c r="AC149" s="35"/>
      <c r="AD149" s="35"/>
      <c r="AE149" s="35"/>
    </row>
    <row r="150" spans="1:31" ht="14.25" customHeight="1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35"/>
      <c r="AB150" s="35"/>
      <c r="AC150" s="35"/>
      <c r="AD150" s="35"/>
      <c r="AE150" s="35"/>
    </row>
    <row r="151" spans="1:31" ht="14.25" customHeight="1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35"/>
      <c r="AB151" s="35"/>
      <c r="AC151" s="35"/>
      <c r="AD151" s="35"/>
      <c r="AE151" s="35"/>
    </row>
    <row r="152" spans="1:31" ht="14.25" customHeight="1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35"/>
      <c r="AB152" s="35"/>
      <c r="AC152" s="35"/>
      <c r="AD152" s="35"/>
      <c r="AE152" s="35"/>
    </row>
    <row r="153" spans="1:31" ht="14.25" customHeight="1" x14ac:dyDescent="0.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35"/>
      <c r="AB153" s="35"/>
      <c r="AC153" s="35"/>
      <c r="AD153" s="35"/>
      <c r="AE153" s="35"/>
    </row>
    <row r="154" spans="1:31" ht="14.25" customHeight="1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35"/>
      <c r="AB154" s="35"/>
      <c r="AC154" s="35"/>
      <c r="AD154" s="35"/>
      <c r="AE154" s="35"/>
    </row>
    <row r="155" spans="1:31" ht="14.25" customHeight="1" x14ac:dyDescent="0.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35"/>
      <c r="AB155" s="35"/>
      <c r="AC155" s="35"/>
      <c r="AD155" s="35"/>
      <c r="AE155" s="35"/>
    </row>
    <row r="156" spans="1:31" ht="14.25" customHeight="1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35"/>
      <c r="AB156" s="35"/>
      <c r="AC156" s="35"/>
      <c r="AD156" s="35"/>
      <c r="AE156" s="35"/>
    </row>
    <row r="157" spans="1:31" ht="14.25" customHeight="1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35"/>
      <c r="AB157" s="35"/>
      <c r="AC157" s="35"/>
      <c r="AD157" s="35"/>
      <c r="AE157" s="35"/>
    </row>
    <row r="158" spans="1:31" ht="14.25" customHeight="1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35"/>
      <c r="AB158" s="35"/>
      <c r="AC158" s="35"/>
      <c r="AD158" s="35"/>
      <c r="AE158" s="35"/>
    </row>
    <row r="159" spans="1:31" ht="14.25" customHeight="1" x14ac:dyDescent="0.4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35"/>
      <c r="AB159" s="35"/>
      <c r="AC159" s="35"/>
      <c r="AD159" s="35"/>
      <c r="AE159" s="35"/>
    </row>
    <row r="160" spans="1:31" ht="14.25" customHeight="1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35"/>
      <c r="AB160" s="35"/>
      <c r="AC160" s="35"/>
      <c r="AD160" s="35"/>
      <c r="AE160" s="35"/>
    </row>
    <row r="161" spans="1:31" ht="14.25" customHeight="1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35"/>
      <c r="AB161" s="35"/>
      <c r="AC161" s="35"/>
      <c r="AD161" s="35"/>
      <c r="AE161" s="35"/>
    </row>
    <row r="162" spans="1:31" ht="14.25" customHeight="1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35"/>
      <c r="AB162" s="35"/>
      <c r="AC162" s="35"/>
      <c r="AD162" s="35"/>
      <c r="AE162" s="35"/>
    </row>
    <row r="163" spans="1:31" ht="14.25" customHeight="1" x14ac:dyDescent="0.4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35"/>
      <c r="AB163" s="35"/>
      <c r="AC163" s="35"/>
      <c r="AD163" s="35"/>
      <c r="AE163" s="35"/>
    </row>
    <row r="164" spans="1:31" ht="14.25" customHeight="1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35"/>
      <c r="AB164" s="35"/>
      <c r="AC164" s="35"/>
      <c r="AD164" s="35"/>
      <c r="AE164" s="35"/>
    </row>
    <row r="165" spans="1:31" ht="14.25" customHeight="1" x14ac:dyDescent="0.4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35"/>
      <c r="AB165" s="35"/>
      <c r="AC165" s="35"/>
      <c r="AD165" s="35"/>
      <c r="AE165" s="35"/>
    </row>
    <row r="166" spans="1:31" ht="14.25" customHeight="1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35"/>
      <c r="AB166" s="35"/>
      <c r="AC166" s="35"/>
      <c r="AD166" s="35"/>
      <c r="AE166" s="35"/>
    </row>
    <row r="167" spans="1:31" ht="14.25" customHeight="1" x14ac:dyDescent="0.4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35"/>
      <c r="AB167" s="35"/>
      <c r="AC167" s="35"/>
      <c r="AD167" s="35"/>
      <c r="AE167" s="35"/>
    </row>
    <row r="168" spans="1:31" ht="14.25" customHeight="1" x14ac:dyDescent="0.4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35"/>
      <c r="AB168" s="35"/>
      <c r="AC168" s="35"/>
      <c r="AD168" s="35"/>
      <c r="AE168" s="35"/>
    </row>
    <row r="169" spans="1:31" ht="14.25" customHeight="1" x14ac:dyDescent="0.4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35"/>
      <c r="AB169" s="35"/>
      <c r="AC169" s="35"/>
      <c r="AD169" s="35"/>
      <c r="AE169" s="35"/>
    </row>
    <row r="170" spans="1:31" ht="14.25" customHeight="1" x14ac:dyDescent="0.4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35"/>
      <c r="AB170" s="35"/>
      <c r="AC170" s="35"/>
      <c r="AD170" s="35"/>
      <c r="AE170" s="35"/>
    </row>
    <row r="171" spans="1:31" ht="14.25" customHeight="1" x14ac:dyDescent="0.4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35"/>
      <c r="AB171" s="35"/>
      <c r="AC171" s="35"/>
      <c r="AD171" s="35"/>
      <c r="AE171" s="35"/>
    </row>
    <row r="172" spans="1:31" ht="14.25" customHeight="1" x14ac:dyDescent="0.4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35"/>
      <c r="AB172" s="35"/>
      <c r="AC172" s="35"/>
      <c r="AD172" s="35"/>
      <c r="AE172" s="35"/>
    </row>
    <row r="173" spans="1:31" ht="14.25" customHeight="1" x14ac:dyDescent="0.4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35"/>
      <c r="AB173" s="35"/>
      <c r="AC173" s="35"/>
      <c r="AD173" s="35"/>
      <c r="AE173" s="35"/>
    </row>
    <row r="174" spans="1:31" ht="14.25" customHeight="1" x14ac:dyDescent="0.4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35"/>
      <c r="AB174" s="35"/>
      <c r="AC174" s="35"/>
      <c r="AD174" s="35"/>
      <c r="AE174" s="35"/>
    </row>
    <row r="175" spans="1:31" ht="14.25" customHeight="1" x14ac:dyDescent="0.4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35"/>
      <c r="AB175" s="35"/>
      <c r="AC175" s="35"/>
      <c r="AD175" s="35"/>
      <c r="AE175" s="35"/>
    </row>
    <row r="176" spans="1:31" ht="14.25" customHeight="1" x14ac:dyDescent="0.4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35"/>
      <c r="AB176" s="35"/>
      <c r="AC176" s="35"/>
      <c r="AD176" s="35"/>
      <c r="AE176" s="35"/>
    </row>
    <row r="177" spans="1:31" ht="14.25" customHeight="1" x14ac:dyDescent="0.4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35"/>
      <c r="AB177" s="35"/>
      <c r="AC177" s="35"/>
      <c r="AD177" s="35"/>
      <c r="AE177" s="35"/>
    </row>
    <row r="178" spans="1:31" ht="14.25" customHeight="1" x14ac:dyDescent="0.4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35"/>
      <c r="AB178" s="35"/>
      <c r="AC178" s="35"/>
      <c r="AD178" s="35"/>
      <c r="AE178" s="35"/>
    </row>
    <row r="179" spans="1:31" ht="14.25" customHeight="1" x14ac:dyDescent="0.4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35"/>
      <c r="AB179" s="35"/>
      <c r="AC179" s="35"/>
      <c r="AD179" s="35"/>
      <c r="AE179" s="35"/>
    </row>
    <row r="180" spans="1:31" ht="14.25" customHeight="1" x14ac:dyDescent="0.4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35"/>
      <c r="AB180" s="35"/>
      <c r="AC180" s="35"/>
      <c r="AD180" s="35"/>
      <c r="AE180" s="35"/>
    </row>
    <row r="181" spans="1:31" ht="14.25" customHeight="1" x14ac:dyDescent="0.4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35"/>
      <c r="AB181" s="35"/>
      <c r="AC181" s="35"/>
      <c r="AD181" s="35"/>
      <c r="AE181" s="35"/>
    </row>
    <row r="182" spans="1:31" ht="14.25" customHeight="1" x14ac:dyDescent="0.4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35"/>
      <c r="AB182" s="35"/>
      <c r="AC182" s="35"/>
      <c r="AD182" s="35"/>
      <c r="AE182" s="35"/>
    </row>
    <row r="183" spans="1:31" ht="14.25" customHeight="1" x14ac:dyDescent="0.4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35"/>
      <c r="AB183" s="35"/>
      <c r="AC183" s="35"/>
      <c r="AD183" s="35"/>
      <c r="AE183" s="35"/>
    </row>
    <row r="184" spans="1:31" ht="14.25" customHeight="1" x14ac:dyDescent="0.4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35"/>
      <c r="AB184" s="35"/>
      <c r="AC184" s="35"/>
      <c r="AD184" s="35"/>
      <c r="AE184" s="35"/>
    </row>
    <row r="185" spans="1:31" ht="14.25" customHeight="1" x14ac:dyDescent="0.4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35"/>
      <c r="AB185" s="35"/>
      <c r="AC185" s="35"/>
      <c r="AD185" s="35"/>
      <c r="AE185" s="35"/>
    </row>
    <row r="186" spans="1:31" ht="14.25" customHeight="1" x14ac:dyDescent="0.4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35"/>
      <c r="AB186" s="35"/>
      <c r="AC186" s="35"/>
      <c r="AD186" s="35"/>
      <c r="AE186" s="35"/>
    </row>
    <row r="187" spans="1:31" ht="14.25" customHeight="1" x14ac:dyDescent="0.4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35"/>
      <c r="AB187" s="35"/>
      <c r="AC187" s="35"/>
      <c r="AD187" s="35"/>
      <c r="AE187" s="35"/>
    </row>
    <row r="188" spans="1:31" ht="14.25" customHeight="1" x14ac:dyDescent="0.4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35"/>
      <c r="AB188" s="35"/>
      <c r="AC188" s="35"/>
      <c r="AD188" s="35"/>
      <c r="AE188" s="35"/>
    </row>
    <row r="189" spans="1:31" ht="14.25" customHeight="1" x14ac:dyDescent="0.4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35"/>
      <c r="AB189" s="35"/>
      <c r="AC189" s="35"/>
      <c r="AD189" s="35"/>
      <c r="AE189" s="35"/>
    </row>
    <row r="190" spans="1:31" ht="14.25" customHeight="1" x14ac:dyDescent="0.4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35"/>
      <c r="AB190" s="35"/>
      <c r="AC190" s="35"/>
      <c r="AD190" s="35"/>
      <c r="AE190" s="35"/>
    </row>
    <row r="191" spans="1:31" ht="14.25" customHeight="1" x14ac:dyDescent="0.4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35"/>
      <c r="AB191" s="35"/>
      <c r="AC191" s="35"/>
      <c r="AD191" s="35"/>
      <c r="AE191" s="35"/>
    </row>
    <row r="192" spans="1:31" ht="14.25" customHeight="1" x14ac:dyDescent="0.4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35"/>
      <c r="AB192" s="35"/>
      <c r="AC192" s="35"/>
      <c r="AD192" s="35"/>
      <c r="AE192" s="35"/>
    </row>
    <row r="193" spans="1:31" ht="14.25" customHeight="1" x14ac:dyDescent="0.4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35"/>
      <c r="AB193" s="35"/>
      <c r="AC193" s="35"/>
      <c r="AD193" s="35"/>
      <c r="AE193" s="35"/>
    </row>
    <row r="194" spans="1:31" ht="14.25" customHeight="1" x14ac:dyDescent="0.4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35"/>
      <c r="AB194" s="35"/>
      <c r="AC194" s="35"/>
      <c r="AD194" s="35"/>
      <c r="AE194" s="35"/>
    </row>
    <row r="195" spans="1:31" ht="14.25" customHeight="1" x14ac:dyDescent="0.4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35"/>
      <c r="AB195" s="35"/>
      <c r="AC195" s="35"/>
      <c r="AD195" s="35"/>
      <c r="AE195" s="35"/>
    </row>
    <row r="196" spans="1:31" ht="14.25" customHeight="1" x14ac:dyDescent="0.4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35"/>
      <c r="AB196" s="35"/>
      <c r="AC196" s="35"/>
      <c r="AD196" s="35"/>
      <c r="AE196" s="35"/>
    </row>
    <row r="197" spans="1:31" ht="14.25" customHeight="1" x14ac:dyDescent="0.4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35"/>
      <c r="AB197" s="35"/>
      <c r="AC197" s="35"/>
      <c r="AD197" s="35"/>
      <c r="AE197" s="35"/>
    </row>
    <row r="198" spans="1:31" ht="14.25" customHeight="1" x14ac:dyDescent="0.4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35"/>
      <c r="AB198" s="35"/>
      <c r="AC198" s="35"/>
      <c r="AD198" s="35"/>
      <c r="AE198" s="35"/>
    </row>
    <row r="199" spans="1:31" ht="14.25" customHeight="1" x14ac:dyDescent="0.4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35"/>
      <c r="AB199" s="35"/>
      <c r="AC199" s="35"/>
      <c r="AD199" s="35"/>
      <c r="AE199" s="35"/>
    </row>
    <row r="200" spans="1:31" ht="14.25" customHeight="1" x14ac:dyDescent="0.4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35"/>
      <c r="AB200" s="35"/>
      <c r="AC200" s="35"/>
      <c r="AD200" s="35"/>
      <c r="AE200" s="35"/>
    </row>
    <row r="201" spans="1:31" ht="14.25" customHeight="1" x14ac:dyDescent="0.4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35"/>
      <c r="AB201" s="35"/>
      <c r="AC201" s="35"/>
      <c r="AD201" s="35"/>
      <c r="AE201" s="35"/>
    </row>
    <row r="202" spans="1:31" ht="14.25" customHeight="1" x14ac:dyDescent="0.4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35"/>
      <c r="AB202" s="35"/>
      <c r="AC202" s="35"/>
      <c r="AD202" s="35"/>
      <c r="AE202" s="35"/>
    </row>
    <row r="203" spans="1:31" ht="14.25" customHeight="1" x14ac:dyDescent="0.4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35"/>
      <c r="AB203" s="35"/>
      <c r="AC203" s="35"/>
      <c r="AD203" s="35"/>
      <c r="AE203" s="35"/>
    </row>
    <row r="204" spans="1:31" ht="14.25" customHeight="1" x14ac:dyDescent="0.4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35"/>
      <c r="AB204" s="35"/>
      <c r="AC204" s="35"/>
      <c r="AD204" s="35"/>
      <c r="AE204" s="35"/>
    </row>
    <row r="205" spans="1:31" ht="14.25" customHeight="1" x14ac:dyDescent="0.4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35"/>
      <c r="AB205" s="35"/>
      <c r="AC205" s="35"/>
      <c r="AD205" s="35"/>
      <c r="AE205" s="35"/>
    </row>
    <row r="206" spans="1:31" ht="14.25" customHeight="1" x14ac:dyDescent="0.4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35"/>
      <c r="AB206" s="35"/>
      <c r="AC206" s="35"/>
      <c r="AD206" s="35"/>
      <c r="AE206" s="35"/>
    </row>
    <row r="207" spans="1:31" ht="14.25" customHeight="1" x14ac:dyDescent="0.4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35"/>
      <c r="AB207" s="35"/>
      <c r="AC207" s="35"/>
      <c r="AD207" s="35"/>
      <c r="AE207" s="35"/>
    </row>
    <row r="208" spans="1:31" ht="14.25" customHeight="1" x14ac:dyDescent="0.4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35"/>
      <c r="AB208" s="35"/>
      <c r="AC208" s="35"/>
      <c r="AD208" s="35"/>
      <c r="AE208" s="35"/>
    </row>
    <row r="209" spans="1:31" ht="14.25" customHeight="1" x14ac:dyDescent="0.4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35"/>
      <c r="AB209" s="35"/>
      <c r="AC209" s="35"/>
      <c r="AD209" s="35"/>
      <c r="AE209" s="35"/>
    </row>
    <row r="210" spans="1:31" ht="14.25" customHeight="1" x14ac:dyDescent="0.4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35"/>
      <c r="AB210" s="35"/>
      <c r="AC210" s="35"/>
      <c r="AD210" s="35"/>
      <c r="AE210" s="35"/>
    </row>
    <row r="211" spans="1:31" ht="14.25" customHeight="1" x14ac:dyDescent="0.4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35"/>
      <c r="AB211" s="35"/>
      <c r="AC211" s="35"/>
      <c r="AD211" s="35"/>
      <c r="AE211" s="35"/>
    </row>
    <row r="212" spans="1:31" ht="14.25" customHeight="1" x14ac:dyDescent="0.4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35"/>
      <c r="AB212" s="35"/>
      <c r="AC212" s="35"/>
      <c r="AD212" s="35"/>
      <c r="AE212" s="35"/>
    </row>
    <row r="213" spans="1:31" ht="14.25" customHeight="1" x14ac:dyDescent="0.4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35"/>
      <c r="AB213" s="35"/>
      <c r="AC213" s="35"/>
      <c r="AD213" s="35"/>
      <c r="AE213" s="35"/>
    </row>
    <row r="214" spans="1:31" ht="14.25" customHeight="1" x14ac:dyDescent="0.4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35"/>
      <c r="AB214" s="35"/>
      <c r="AC214" s="35"/>
      <c r="AD214" s="35"/>
      <c r="AE214" s="35"/>
    </row>
    <row r="215" spans="1:31" ht="14.25" customHeight="1" x14ac:dyDescent="0.4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35"/>
      <c r="AB215" s="35"/>
      <c r="AC215" s="35"/>
      <c r="AD215" s="35"/>
      <c r="AE215" s="35"/>
    </row>
    <row r="216" spans="1:31" ht="14.25" customHeight="1" x14ac:dyDescent="0.4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35"/>
      <c r="AB216" s="35"/>
      <c r="AC216" s="35"/>
      <c r="AD216" s="35"/>
      <c r="AE216" s="35"/>
    </row>
    <row r="217" spans="1:31" ht="14.25" customHeight="1" x14ac:dyDescent="0.4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35"/>
      <c r="AB217" s="35"/>
      <c r="AC217" s="35"/>
      <c r="AD217" s="35"/>
      <c r="AE217" s="35"/>
    </row>
    <row r="218" spans="1:31" ht="14.25" customHeight="1" x14ac:dyDescent="0.4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35"/>
      <c r="AB218" s="35"/>
      <c r="AC218" s="35"/>
      <c r="AD218" s="35"/>
      <c r="AE218" s="35"/>
    </row>
    <row r="219" spans="1:31" ht="14.25" customHeight="1" x14ac:dyDescent="0.4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35"/>
      <c r="AB219" s="35"/>
      <c r="AC219" s="35"/>
      <c r="AD219" s="35"/>
      <c r="AE219" s="35"/>
    </row>
    <row r="220" spans="1:31" ht="14.25" customHeight="1" x14ac:dyDescent="0.4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35"/>
      <c r="AB220" s="35"/>
      <c r="AC220" s="35"/>
      <c r="AD220" s="35"/>
      <c r="AE220" s="35"/>
    </row>
    <row r="221" spans="1:31" ht="14.25" customHeight="1" x14ac:dyDescent="0.4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35"/>
      <c r="AB221" s="35"/>
      <c r="AC221" s="35"/>
      <c r="AD221" s="35"/>
      <c r="AE221" s="35"/>
    </row>
    <row r="222" spans="1:31" ht="14.25" customHeight="1" x14ac:dyDescent="0.4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35"/>
      <c r="AB222" s="35"/>
      <c r="AC222" s="35"/>
      <c r="AD222" s="35"/>
      <c r="AE222" s="35"/>
    </row>
    <row r="223" spans="1:31" ht="14.25" customHeight="1" x14ac:dyDescent="0.4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35"/>
      <c r="AB223" s="35"/>
      <c r="AC223" s="35"/>
      <c r="AD223" s="35"/>
      <c r="AE223" s="35"/>
    </row>
    <row r="224" spans="1:31" ht="14.25" customHeight="1" x14ac:dyDescent="0.4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35"/>
      <c r="AB224" s="35"/>
      <c r="AC224" s="35"/>
      <c r="AD224" s="35"/>
      <c r="AE224" s="35"/>
    </row>
    <row r="225" spans="1:31" ht="14.25" customHeight="1" x14ac:dyDescent="0.4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35"/>
      <c r="AB225" s="35"/>
      <c r="AC225" s="35"/>
      <c r="AD225" s="35"/>
      <c r="AE225" s="35"/>
    </row>
    <row r="226" spans="1:31" ht="14.25" customHeight="1" x14ac:dyDescent="0.4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35"/>
      <c r="AB226" s="35"/>
      <c r="AC226" s="35"/>
      <c r="AD226" s="35"/>
      <c r="AE226" s="35"/>
    </row>
    <row r="227" spans="1:31" ht="14.25" customHeight="1" x14ac:dyDescent="0.4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35"/>
      <c r="AB227" s="35"/>
      <c r="AC227" s="35"/>
      <c r="AD227" s="35"/>
      <c r="AE227" s="35"/>
    </row>
    <row r="228" spans="1:31" ht="14.25" customHeight="1" x14ac:dyDescent="0.4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35"/>
      <c r="AB228" s="35"/>
      <c r="AC228" s="35"/>
      <c r="AD228" s="35"/>
      <c r="AE228" s="35"/>
    </row>
    <row r="229" spans="1:31" ht="14.25" customHeight="1" x14ac:dyDescent="0.4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35"/>
      <c r="AB229" s="35"/>
      <c r="AC229" s="35"/>
      <c r="AD229" s="35"/>
      <c r="AE229" s="35"/>
    </row>
    <row r="230" spans="1:31" ht="14.25" customHeight="1" x14ac:dyDescent="0.4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35"/>
      <c r="AB230" s="35"/>
      <c r="AC230" s="35"/>
      <c r="AD230" s="35"/>
      <c r="AE230" s="35"/>
    </row>
    <row r="231" spans="1:31" ht="14.25" customHeight="1" x14ac:dyDescent="0.4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35"/>
      <c r="AB231" s="35"/>
      <c r="AC231" s="35"/>
      <c r="AD231" s="35"/>
      <c r="AE231" s="35"/>
    </row>
    <row r="232" spans="1:31" ht="14.25" customHeight="1" x14ac:dyDescent="0.4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35"/>
      <c r="AB232" s="35"/>
      <c r="AC232" s="35"/>
      <c r="AD232" s="35"/>
      <c r="AE232" s="35"/>
    </row>
    <row r="233" spans="1:31" ht="14.25" customHeight="1" x14ac:dyDescent="0.4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35"/>
      <c r="AB233" s="35"/>
      <c r="AC233" s="35"/>
      <c r="AD233" s="35"/>
      <c r="AE233" s="35"/>
    </row>
    <row r="234" spans="1:31" ht="14.25" customHeight="1" x14ac:dyDescent="0.4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35"/>
      <c r="AB234" s="35"/>
      <c r="AC234" s="35"/>
      <c r="AD234" s="35"/>
      <c r="AE234" s="35"/>
    </row>
    <row r="235" spans="1:31" ht="14.25" customHeight="1" x14ac:dyDescent="0.4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35"/>
      <c r="AB235" s="35"/>
      <c r="AC235" s="35"/>
      <c r="AD235" s="35"/>
      <c r="AE235" s="35"/>
    </row>
    <row r="236" spans="1:31" ht="14.25" customHeight="1" x14ac:dyDescent="0.4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35"/>
      <c r="AB236" s="35"/>
      <c r="AC236" s="35"/>
      <c r="AD236" s="35"/>
      <c r="AE236" s="35"/>
    </row>
    <row r="237" spans="1:31" ht="14.25" customHeight="1" x14ac:dyDescent="0.4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35"/>
      <c r="AB237" s="35"/>
      <c r="AC237" s="35"/>
      <c r="AD237" s="35"/>
      <c r="AE237" s="35"/>
    </row>
    <row r="238" spans="1:31" ht="14.25" customHeight="1" x14ac:dyDescent="0.4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35"/>
      <c r="AB238" s="35"/>
      <c r="AC238" s="35"/>
      <c r="AD238" s="35"/>
      <c r="AE238" s="35"/>
    </row>
    <row r="239" spans="1:31" ht="14.25" customHeight="1" x14ac:dyDescent="0.4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35"/>
      <c r="AB239" s="35"/>
      <c r="AC239" s="35"/>
      <c r="AD239" s="35"/>
      <c r="AE239" s="35"/>
    </row>
    <row r="240" spans="1:31" ht="14.25" customHeight="1" x14ac:dyDescent="0.4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35"/>
      <c r="AB240" s="35"/>
      <c r="AC240" s="35"/>
      <c r="AD240" s="35"/>
      <c r="AE240" s="35"/>
    </row>
    <row r="241" spans="1:31" ht="14.25" customHeight="1" x14ac:dyDescent="0.4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35"/>
      <c r="AB241" s="35"/>
      <c r="AC241" s="35"/>
      <c r="AD241" s="35"/>
      <c r="AE241" s="35"/>
    </row>
    <row r="242" spans="1:31" ht="14.25" customHeight="1" x14ac:dyDescent="0.4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35"/>
      <c r="AB242" s="35"/>
      <c r="AC242" s="35"/>
      <c r="AD242" s="35"/>
      <c r="AE242" s="35"/>
    </row>
    <row r="243" spans="1:31" ht="14.25" customHeight="1" x14ac:dyDescent="0.4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35"/>
      <c r="AB243" s="35"/>
      <c r="AC243" s="35"/>
      <c r="AD243" s="35"/>
      <c r="AE243" s="35"/>
    </row>
    <row r="244" spans="1:31" ht="14.25" customHeight="1" x14ac:dyDescent="0.4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35"/>
      <c r="AB244" s="35"/>
      <c r="AC244" s="35"/>
      <c r="AD244" s="35"/>
      <c r="AE244" s="35"/>
    </row>
    <row r="245" spans="1:31" ht="14.25" customHeight="1" x14ac:dyDescent="0.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35"/>
      <c r="AB245" s="35"/>
      <c r="AC245" s="35"/>
      <c r="AD245" s="35"/>
      <c r="AE245" s="35"/>
    </row>
    <row r="246" spans="1:31" ht="14.25" customHeight="1" x14ac:dyDescent="0.4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35"/>
      <c r="AB246" s="35"/>
      <c r="AC246" s="35"/>
      <c r="AD246" s="35"/>
      <c r="AE246" s="35"/>
    </row>
    <row r="247" spans="1:31" ht="14.25" customHeight="1" x14ac:dyDescent="0.4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35"/>
      <c r="AB247" s="35"/>
      <c r="AC247" s="35"/>
      <c r="AD247" s="35"/>
      <c r="AE247" s="35"/>
    </row>
    <row r="248" spans="1:31" ht="14.25" customHeight="1" x14ac:dyDescent="0.4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35"/>
      <c r="AB248" s="35"/>
      <c r="AC248" s="35"/>
      <c r="AD248" s="35"/>
      <c r="AE248" s="35"/>
    </row>
    <row r="249" spans="1:31" ht="14.25" customHeight="1" x14ac:dyDescent="0.4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35"/>
      <c r="AB249" s="35"/>
      <c r="AC249" s="35"/>
      <c r="AD249" s="35"/>
      <c r="AE249" s="35"/>
    </row>
    <row r="250" spans="1:31" ht="14.25" customHeight="1" x14ac:dyDescent="0.4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35"/>
      <c r="AB250" s="35"/>
      <c r="AC250" s="35"/>
      <c r="AD250" s="35"/>
      <c r="AE250" s="35"/>
    </row>
    <row r="251" spans="1:31" ht="14.25" customHeight="1" x14ac:dyDescent="0.4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35"/>
      <c r="AB251" s="35"/>
      <c r="AC251" s="35"/>
      <c r="AD251" s="35"/>
      <c r="AE251" s="35"/>
    </row>
    <row r="252" spans="1:31" ht="14.25" customHeight="1" x14ac:dyDescent="0.4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35"/>
      <c r="AB252" s="35"/>
      <c r="AC252" s="35"/>
      <c r="AD252" s="35"/>
      <c r="AE252" s="35"/>
    </row>
    <row r="253" spans="1:31" ht="14.25" customHeight="1" x14ac:dyDescent="0.4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35"/>
      <c r="AB253" s="35"/>
      <c r="AC253" s="35"/>
      <c r="AD253" s="35"/>
      <c r="AE253" s="35"/>
    </row>
    <row r="254" spans="1:31" ht="14.25" customHeight="1" x14ac:dyDescent="0.4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35"/>
      <c r="AB254" s="35"/>
      <c r="AC254" s="35"/>
      <c r="AD254" s="35"/>
      <c r="AE254" s="35"/>
    </row>
    <row r="255" spans="1:31" ht="14.25" customHeight="1" x14ac:dyDescent="0.4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35"/>
      <c r="AB255" s="35"/>
      <c r="AC255" s="35"/>
      <c r="AD255" s="35"/>
      <c r="AE255" s="35"/>
    </row>
    <row r="256" spans="1:31" ht="14.25" customHeight="1" x14ac:dyDescent="0.4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35"/>
      <c r="AB256" s="35"/>
      <c r="AC256" s="35"/>
      <c r="AD256" s="35"/>
      <c r="AE256" s="35"/>
    </row>
    <row r="257" spans="1:31" ht="14.25" customHeight="1" x14ac:dyDescent="0.4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35"/>
      <c r="AB257" s="35"/>
      <c r="AC257" s="35"/>
      <c r="AD257" s="35"/>
      <c r="AE257" s="35"/>
    </row>
    <row r="258" spans="1:31" ht="14.25" customHeight="1" x14ac:dyDescent="0.4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35"/>
      <c r="AB258" s="35"/>
      <c r="AC258" s="35"/>
      <c r="AD258" s="35"/>
      <c r="AE258" s="35"/>
    </row>
    <row r="259" spans="1:31" ht="14.25" customHeight="1" x14ac:dyDescent="0.4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35"/>
      <c r="AB259" s="35"/>
      <c r="AC259" s="35"/>
      <c r="AD259" s="35"/>
      <c r="AE259" s="35"/>
    </row>
    <row r="260" spans="1:31" ht="14.25" customHeight="1" x14ac:dyDescent="0.4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35"/>
      <c r="AB260" s="35"/>
      <c r="AC260" s="35"/>
      <c r="AD260" s="35"/>
      <c r="AE260" s="35"/>
    </row>
    <row r="261" spans="1:31" ht="14.25" customHeight="1" x14ac:dyDescent="0.4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35"/>
      <c r="AB261" s="35"/>
      <c r="AC261" s="35"/>
      <c r="AD261" s="35"/>
      <c r="AE261" s="35"/>
    </row>
    <row r="262" spans="1:31" ht="14.25" customHeight="1" x14ac:dyDescent="0.4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35"/>
      <c r="AB262" s="35"/>
      <c r="AC262" s="35"/>
      <c r="AD262" s="35"/>
      <c r="AE262" s="35"/>
    </row>
    <row r="263" spans="1:31" ht="14.25" customHeight="1" x14ac:dyDescent="0.4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35"/>
      <c r="AB263" s="35"/>
      <c r="AC263" s="35"/>
      <c r="AD263" s="35"/>
      <c r="AE263" s="35"/>
    </row>
    <row r="264" spans="1:31" ht="14.25" customHeight="1" x14ac:dyDescent="0.4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35"/>
      <c r="AB264" s="35"/>
      <c r="AC264" s="35"/>
      <c r="AD264" s="35"/>
      <c r="AE264" s="35"/>
    </row>
    <row r="265" spans="1:31" ht="14.25" customHeight="1" x14ac:dyDescent="0.4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35"/>
      <c r="AB265" s="35"/>
      <c r="AC265" s="35"/>
      <c r="AD265" s="35"/>
      <c r="AE265" s="35"/>
    </row>
    <row r="266" spans="1:31" ht="14.25" customHeight="1" x14ac:dyDescent="0.4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35"/>
      <c r="AB266" s="35"/>
      <c r="AC266" s="35"/>
      <c r="AD266" s="35"/>
      <c r="AE266" s="35"/>
    </row>
    <row r="267" spans="1:31" ht="14.25" customHeight="1" x14ac:dyDescent="0.4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35"/>
      <c r="AB267" s="35"/>
      <c r="AC267" s="35"/>
      <c r="AD267" s="35"/>
      <c r="AE267" s="35"/>
    </row>
    <row r="268" spans="1:31" ht="14.25" customHeight="1" x14ac:dyDescent="0.4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35"/>
      <c r="AB268" s="35"/>
      <c r="AC268" s="35"/>
      <c r="AD268" s="35"/>
      <c r="AE268" s="35"/>
    </row>
    <row r="269" spans="1:31" ht="14.25" customHeight="1" x14ac:dyDescent="0.4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35"/>
      <c r="AB269" s="35"/>
      <c r="AC269" s="35"/>
      <c r="AD269" s="35"/>
      <c r="AE269" s="35"/>
    </row>
    <row r="270" spans="1:31" ht="14.25" customHeight="1" x14ac:dyDescent="0.4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35"/>
      <c r="AB270" s="35"/>
      <c r="AC270" s="35"/>
      <c r="AD270" s="35"/>
      <c r="AE270" s="35"/>
    </row>
    <row r="271" spans="1:31" ht="14.25" customHeight="1" x14ac:dyDescent="0.4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35"/>
      <c r="AB271" s="35"/>
      <c r="AC271" s="35"/>
      <c r="AD271" s="35"/>
      <c r="AE271" s="35"/>
    </row>
    <row r="272" spans="1:31" ht="14.25" customHeight="1" x14ac:dyDescent="0.4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35"/>
      <c r="AB272" s="35"/>
      <c r="AC272" s="35"/>
      <c r="AD272" s="35"/>
      <c r="AE272" s="35"/>
    </row>
    <row r="273" spans="1:31" ht="14.25" customHeight="1" x14ac:dyDescent="0.4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35"/>
      <c r="AB273" s="35"/>
      <c r="AC273" s="35"/>
      <c r="AD273" s="35"/>
      <c r="AE273" s="35"/>
    </row>
    <row r="274" spans="1:31" ht="14.25" customHeight="1" x14ac:dyDescent="0.4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35"/>
      <c r="AB274" s="35"/>
      <c r="AC274" s="35"/>
      <c r="AD274" s="35"/>
      <c r="AE274" s="35"/>
    </row>
    <row r="275" spans="1:31" ht="14.25" customHeight="1" x14ac:dyDescent="0.4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35"/>
      <c r="AB275" s="35"/>
      <c r="AC275" s="35"/>
      <c r="AD275" s="35"/>
      <c r="AE275" s="35"/>
    </row>
    <row r="276" spans="1:31" ht="14.25" customHeight="1" x14ac:dyDescent="0.4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35"/>
      <c r="AB276" s="35"/>
      <c r="AC276" s="35"/>
      <c r="AD276" s="35"/>
      <c r="AE276" s="35"/>
    </row>
    <row r="277" spans="1:31" ht="14.25" customHeight="1" x14ac:dyDescent="0.4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35"/>
      <c r="AB277" s="35"/>
      <c r="AC277" s="35"/>
      <c r="AD277" s="35"/>
      <c r="AE277" s="35"/>
    </row>
    <row r="278" spans="1:31" ht="14.25" customHeight="1" x14ac:dyDescent="0.4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35"/>
      <c r="AB278" s="35"/>
      <c r="AC278" s="35"/>
      <c r="AD278" s="35"/>
      <c r="AE278" s="35"/>
    </row>
    <row r="279" spans="1:31" ht="14.25" customHeight="1" x14ac:dyDescent="0.4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35"/>
      <c r="AB279" s="35"/>
      <c r="AC279" s="35"/>
      <c r="AD279" s="35"/>
      <c r="AE279" s="35"/>
    </row>
    <row r="280" spans="1:31" ht="14.25" customHeight="1" x14ac:dyDescent="0.4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35"/>
      <c r="AB280" s="35"/>
      <c r="AC280" s="35"/>
      <c r="AD280" s="35"/>
      <c r="AE280" s="35"/>
    </row>
    <row r="281" spans="1:31" ht="14.25" customHeight="1" x14ac:dyDescent="0.4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35"/>
      <c r="AB281" s="35"/>
      <c r="AC281" s="35"/>
      <c r="AD281" s="35"/>
      <c r="AE281" s="35"/>
    </row>
    <row r="282" spans="1:31" ht="14.25" customHeight="1" x14ac:dyDescent="0.4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35"/>
      <c r="AB282" s="35"/>
      <c r="AC282" s="35"/>
      <c r="AD282" s="35"/>
      <c r="AE282" s="35"/>
    </row>
    <row r="283" spans="1:31" ht="14.25" customHeight="1" x14ac:dyDescent="0.4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35"/>
      <c r="AB283" s="35"/>
      <c r="AC283" s="35"/>
      <c r="AD283" s="35"/>
      <c r="AE283" s="35"/>
    </row>
    <row r="284" spans="1:31" ht="14.25" customHeight="1" x14ac:dyDescent="0.4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35"/>
      <c r="AB284" s="35"/>
      <c r="AC284" s="35"/>
      <c r="AD284" s="35"/>
      <c r="AE284" s="35"/>
    </row>
    <row r="285" spans="1:31" ht="14.25" customHeight="1" x14ac:dyDescent="0.4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35"/>
      <c r="AB285" s="35"/>
      <c r="AC285" s="35"/>
      <c r="AD285" s="35"/>
      <c r="AE285" s="35"/>
    </row>
    <row r="286" spans="1:31" ht="14.25" customHeight="1" x14ac:dyDescent="0.4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35"/>
      <c r="AB286" s="35"/>
      <c r="AC286" s="35"/>
      <c r="AD286" s="35"/>
      <c r="AE286" s="35"/>
    </row>
    <row r="287" spans="1:31" ht="14.25" customHeight="1" x14ac:dyDescent="0.4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35"/>
      <c r="AB287" s="35"/>
      <c r="AC287" s="35"/>
      <c r="AD287" s="35"/>
      <c r="AE287" s="35"/>
    </row>
    <row r="288" spans="1:31" ht="14.25" customHeight="1" x14ac:dyDescent="0.4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35"/>
      <c r="AB288" s="35"/>
      <c r="AC288" s="35"/>
      <c r="AD288" s="35"/>
      <c r="AE288" s="35"/>
    </row>
    <row r="289" spans="1:31" ht="14.25" customHeight="1" x14ac:dyDescent="0.4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35"/>
      <c r="AB289" s="35"/>
      <c r="AC289" s="35"/>
      <c r="AD289" s="35"/>
      <c r="AE289" s="35"/>
    </row>
    <row r="290" spans="1:31" ht="14.25" customHeight="1" x14ac:dyDescent="0.4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35"/>
      <c r="AB290" s="35"/>
      <c r="AC290" s="35"/>
      <c r="AD290" s="35"/>
      <c r="AE290" s="35"/>
    </row>
    <row r="291" spans="1:31" ht="14.25" customHeight="1" x14ac:dyDescent="0.4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35"/>
      <c r="AB291" s="35"/>
      <c r="AC291" s="35"/>
      <c r="AD291" s="35"/>
      <c r="AE291" s="35"/>
    </row>
    <row r="292" spans="1:31" ht="14.25" customHeight="1" x14ac:dyDescent="0.4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35"/>
      <c r="AB292" s="35"/>
      <c r="AC292" s="35"/>
      <c r="AD292" s="35"/>
      <c r="AE292" s="35"/>
    </row>
    <row r="293" spans="1:31" ht="14.25" customHeight="1" x14ac:dyDescent="0.4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35"/>
      <c r="AB293" s="35"/>
      <c r="AC293" s="35"/>
      <c r="AD293" s="35"/>
      <c r="AE293" s="35"/>
    </row>
    <row r="294" spans="1:31" ht="14.25" customHeight="1" x14ac:dyDescent="0.4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35"/>
      <c r="AB294" s="35"/>
      <c r="AC294" s="35"/>
      <c r="AD294" s="35"/>
      <c r="AE294" s="35"/>
    </row>
    <row r="295" spans="1:31" ht="14.25" customHeight="1" x14ac:dyDescent="0.4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35"/>
      <c r="AB295" s="35"/>
      <c r="AC295" s="35"/>
      <c r="AD295" s="35"/>
      <c r="AE295" s="35"/>
    </row>
    <row r="296" spans="1:31" ht="14.25" customHeight="1" x14ac:dyDescent="0.4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35"/>
      <c r="AB296" s="35"/>
      <c r="AC296" s="35"/>
      <c r="AD296" s="35"/>
      <c r="AE296" s="35"/>
    </row>
    <row r="297" spans="1:31" ht="14.25" customHeight="1" x14ac:dyDescent="0.4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35"/>
      <c r="AB297" s="35"/>
      <c r="AC297" s="35"/>
      <c r="AD297" s="35"/>
      <c r="AE297" s="35"/>
    </row>
    <row r="298" spans="1:31" ht="14.25" customHeight="1" x14ac:dyDescent="0.4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35"/>
      <c r="AB298" s="35"/>
      <c r="AC298" s="35"/>
      <c r="AD298" s="35"/>
      <c r="AE298" s="35"/>
    </row>
    <row r="299" spans="1:31" ht="14.25" customHeight="1" x14ac:dyDescent="0.4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35"/>
      <c r="AB299" s="35"/>
      <c r="AC299" s="35"/>
      <c r="AD299" s="35"/>
      <c r="AE299" s="35"/>
    </row>
    <row r="300" spans="1:31" ht="14.25" customHeight="1" x14ac:dyDescent="0.4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35"/>
      <c r="AB300" s="35"/>
      <c r="AC300" s="35"/>
      <c r="AD300" s="35"/>
      <c r="AE300" s="35"/>
    </row>
    <row r="301" spans="1:31" ht="14.25" customHeight="1" x14ac:dyDescent="0.4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35"/>
      <c r="AB301" s="35"/>
      <c r="AC301" s="35"/>
      <c r="AD301" s="35"/>
      <c r="AE301" s="35"/>
    </row>
    <row r="302" spans="1:31" ht="14.25" customHeight="1" x14ac:dyDescent="0.4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35"/>
      <c r="AB302" s="35"/>
      <c r="AC302" s="35"/>
      <c r="AD302" s="35"/>
      <c r="AE302" s="35"/>
    </row>
    <row r="303" spans="1:31" ht="14.25" customHeight="1" x14ac:dyDescent="0.4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35"/>
      <c r="AB303" s="35"/>
      <c r="AC303" s="35"/>
      <c r="AD303" s="35"/>
      <c r="AE303" s="35"/>
    </row>
    <row r="304" spans="1:31" ht="14.25" customHeight="1" x14ac:dyDescent="0.4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35"/>
      <c r="AB304" s="35"/>
      <c r="AC304" s="35"/>
      <c r="AD304" s="35"/>
      <c r="AE304" s="35"/>
    </row>
    <row r="305" spans="1:31" ht="14.25" customHeight="1" x14ac:dyDescent="0.4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35"/>
      <c r="AB305" s="35"/>
      <c r="AC305" s="35"/>
      <c r="AD305" s="35"/>
      <c r="AE305" s="35"/>
    </row>
    <row r="306" spans="1:31" ht="14.25" customHeight="1" x14ac:dyDescent="0.4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35"/>
      <c r="AB306" s="35"/>
      <c r="AC306" s="35"/>
      <c r="AD306" s="35"/>
      <c r="AE306" s="35"/>
    </row>
    <row r="307" spans="1:31" ht="14.25" customHeight="1" x14ac:dyDescent="0.4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35"/>
      <c r="AB307" s="35"/>
      <c r="AC307" s="35"/>
      <c r="AD307" s="35"/>
      <c r="AE307" s="35"/>
    </row>
    <row r="308" spans="1:31" ht="14.25" customHeight="1" x14ac:dyDescent="0.4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35"/>
      <c r="AB308" s="35"/>
      <c r="AC308" s="35"/>
      <c r="AD308" s="35"/>
      <c r="AE308" s="35"/>
    </row>
    <row r="309" spans="1:31" ht="14.25" customHeight="1" x14ac:dyDescent="0.4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35"/>
      <c r="AB309" s="35"/>
      <c r="AC309" s="35"/>
      <c r="AD309" s="35"/>
      <c r="AE309" s="35"/>
    </row>
    <row r="310" spans="1:31" ht="14.25" customHeight="1" x14ac:dyDescent="0.4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35"/>
      <c r="AB310" s="35"/>
      <c r="AC310" s="35"/>
      <c r="AD310" s="35"/>
      <c r="AE310" s="35"/>
    </row>
    <row r="311" spans="1:31" ht="14.25" customHeight="1" x14ac:dyDescent="0.4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35"/>
      <c r="AB311" s="35"/>
      <c r="AC311" s="35"/>
      <c r="AD311" s="35"/>
      <c r="AE311" s="35"/>
    </row>
    <row r="312" spans="1:31" ht="14.25" customHeight="1" x14ac:dyDescent="0.4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35"/>
      <c r="AB312" s="35"/>
      <c r="AC312" s="35"/>
      <c r="AD312" s="35"/>
      <c r="AE312" s="35"/>
    </row>
    <row r="313" spans="1:31" ht="14.25" customHeight="1" x14ac:dyDescent="0.4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35"/>
      <c r="AB313" s="35"/>
      <c r="AC313" s="35"/>
      <c r="AD313" s="35"/>
      <c r="AE313" s="35"/>
    </row>
    <row r="314" spans="1:31" ht="14.25" customHeight="1" x14ac:dyDescent="0.4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35"/>
      <c r="AB314" s="35"/>
      <c r="AC314" s="35"/>
      <c r="AD314" s="35"/>
      <c r="AE314" s="35"/>
    </row>
    <row r="315" spans="1:31" ht="14.25" customHeight="1" x14ac:dyDescent="0.4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35"/>
      <c r="AB315" s="35"/>
      <c r="AC315" s="35"/>
      <c r="AD315" s="35"/>
      <c r="AE315" s="35"/>
    </row>
    <row r="316" spans="1:31" ht="14.25" customHeight="1" x14ac:dyDescent="0.4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35"/>
      <c r="AB316" s="35"/>
      <c r="AC316" s="35"/>
      <c r="AD316" s="35"/>
      <c r="AE316" s="35"/>
    </row>
    <row r="317" spans="1:31" ht="14.25" customHeight="1" x14ac:dyDescent="0.4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35"/>
      <c r="AB317" s="35"/>
      <c r="AC317" s="35"/>
      <c r="AD317" s="35"/>
      <c r="AE317" s="35"/>
    </row>
    <row r="318" spans="1:31" ht="14.25" customHeight="1" x14ac:dyDescent="0.4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35"/>
      <c r="AB318" s="35"/>
      <c r="AC318" s="35"/>
      <c r="AD318" s="35"/>
      <c r="AE318" s="35"/>
    </row>
    <row r="319" spans="1:31" ht="14.25" customHeight="1" x14ac:dyDescent="0.4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35"/>
      <c r="AB319" s="35"/>
      <c r="AC319" s="35"/>
      <c r="AD319" s="35"/>
      <c r="AE319" s="35"/>
    </row>
    <row r="320" spans="1:31" ht="14.25" customHeight="1" x14ac:dyDescent="0.4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35"/>
      <c r="AB320" s="35"/>
      <c r="AC320" s="35"/>
      <c r="AD320" s="35"/>
      <c r="AE320" s="35"/>
    </row>
    <row r="321" spans="1:31" ht="14.25" customHeight="1" x14ac:dyDescent="0.4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35"/>
      <c r="AB321" s="35"/>
      <c r="AC321" s="35"/>
      <c r="AD321" s="35"/>
      <c r="AE321" s="35"/>
    </row>
    <row r="322" spans="1:31" ht="14.25" customHeight="1" x14ac:dyDescent="0.4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35"/>
      <c r="AB322" s="35"/>
      <c r="AC322" s="35"/>
      <c r="AD322" s="35"/>
      <c r="AE322" s="35"/>
    </row>
    <row r="323" spans="1:31" ht="14.25" customHeight="1" x14ac:dyDescent="0.4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35"/>
      <c r="AB323" s="35"/>
      <c r="AC323" s="35"/>
      <c r="AD323" s="35"/>
      <c r="AE323" s="35"/>
    </row>
    <row r="324" spans="1:31" ht="14.25" customHeight="1" x14ac:dyDescent="0.4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35"/>
      <c r="AB324" s="35"/>
      <c r="AC324" s="35"/>
      <c r="AD324" s="35"/>
      <c r="AE324" s="35"/>
    </row>
    <row r="325" spans="1:31" ht="14.25" customHeight="1" x14ac:dyDescent="0.4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35"/>
      <c r="AB325" s="35"/>
      <c r="AC325" s="35"/>
      <c r="AD325" s="35"/>
      <c r="AE325" s="35"/>
    </row>
    <row r="326" spans="1:31" ht="14.25" customHeight="1" x14ac:dyDescent="0.4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35"/>
      <c r="AB326" s="35"/>
      <c r="AC326" s="35"/>
      <c r="AD326" s="35"/>
      <c r="AE326" s="35"/>
    </row>
    <row r="327" spans="1:31" ht="14.25" customHeight="1" x14ac:dyDescent="0.4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35"/>
      <c r="AB327" s="35"/>
      <c r="AC327" s="35"/>
      <c r="AD327" s="35"/>
      <c r="AE327" s="35"/>
    </row>
    <row r="328" spans="1:31" ht="14.25" customHeight="1" x14ac:dyDescent="0.4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35"/>
      <c r="AB328" s="35"/>
      <c r="AC328" s="35"/>
      <c r="AD328" s="35"/>
      <c r="AE328" s="35"/>
    </row>
    <row r="329" spans="1:31" ht="14.25" customHeight="1" x14ac:dyDescent="0.4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35"/>
      <c r="AB329" s="35"/>
      <c r="AC329" s="35"/>
      <c r="AD329" s="35"/>
      <c r="AE329" s="35"/>
    </row>
    <row r="330" spans="1:31" ht="14.25" customHeight="1" x14ac:dyDescent="0.4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35"/>
      <c r="AB330" s="35"/>
      <c r="AC330" s="35"/>
      <c r="AD330" s="35"/>
      <c r="AE330" s="35"/>
    </row>
    <row r="331" spans="1:31" ht="14.25" customHeight="1" x14ac:dyDescent="0.4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35"/>
      <c r="AB331" s="35"/>
      <c r="AC331" s="35"/>
      <c r="AD331" s="35"/>
      <c r="AE331" s="35"/>
    </row>
    <row r="332" spans="1:31" ht="14.25" customHeight="1" x14ac:dyDescent="0.4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35"/>
      <c r="AB332" s="35"/>
      <c r="AC332" s="35"/>
      <c r="AD332" s="35"/>
      <c r="AE332" s="35"/>
    </row>
    <row r="333" spans="1:31" ht="14.25" customHeight="1" x14ac:dyDescent="0.4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35"/>
      <c r="AB333" s="35"/>
      <c r="AC333" s="35"/>
      <c r="AD333" s="35"/>
      <c r="AE333" s="35"/>
    </row>
    <row r="334" spans="1:31" ht="14.25" customHeight="1" x14ac:dyDescent="0.4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35"/>
      <c r="AB334" s="35"/>
      <c r="AC334" s="35"/>
      <c r="AD334" s="35"/>
      <c r="AE334" s="35"/>
    </row>
    <row r="335" spans="1:31" ht="14.25" customHeight="1" x14ac:dyDescent="0.4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35"/>
      <c r="AB335" s="35"/>
      <c r="AC335" s="35"/>
      <c r="AD335" s="35"/>
      <c r="AE335" s="35"/>
    </row>
    <row r="336" spans="1:31" ht="14.25" customHeight="1" x14ac:dyDescent="0.4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35"/>
      <c r="AB336" s="35"/>
      <c r="AC336" s="35"/>
      <c r="AD336" s="35"/>
      <c r="AE336" s="35"/>
    </row>
    <row r="337" spans="1:31" ht="14.25" customHeight="1" x14ac:dyDescent="0.4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35"/>
      <c r="AB337" s="35"/>
      <c r="AC337" s="35"/>
      <c r="AD337" s="35"/>
      <c r="AE337" s="35"/>
    </row>
    <row r="338" spans="1:31" ht="14.25" customHeight="1" x14ac:dyDescent="0.4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35"/>
      <c r="AB338" s="35"/>
      <c r="AC338" s="35"/>
      <c r="AD338" s="35"/>
      <c r="AE338" s="35"/>
    </row>
    <row r="339" spans="1:31" ht="14.25" customHeight="1" x14ac:dyDescent="0.4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35"/>
      <c r="AB339" s="35"/>
      <c r="AC339" s="35"/>
      <c r="AD339" s="35"/>
      <c r="AE339" s="35"/>
    </row>
    <row r="340" spans="1:31" ht="14.25" customHeight="1" x14ac:dyDescent="0.4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35"/>
      <c r="AB340" s="35"/>
      <c r="AC340" s="35"/>
      <c r="AD340" s="35"/>
      <c r="AE340" s="35"/>
    </row>
    <row r="341" spans="1:31" ht="14.25" customHeight="1" x14ac:dyDescent="0.4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35"/>
      <c r="AB341" s="35"/>
      <c r="AC341" s="35"/>
      <c r="AD341" s="35"/>
      <c r="AE341" s="35"/>
    </row>
    <row r="342" spans="1:31" ht="14.25" customHeight="1" x14ac:dyDescent="0.4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35"/>
      <c r="AB342" s="35"/>
      <c r="AC342" s="35"/>
      <c r="AD342" s="35"/>
      <c r="AE342" s="35"/>
    </row>
    <row r="343" spans="1:31" ht="14.25" customHeight="1" x14ac:dyDescent="0.4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35"/>
      <c r="AB343" s="35"/>
      <c r="AC343" s="35"/>
      <c r="AD343" s="35"/>
      <c r="AE343" s="35"/>
    </row>
    <row r="344" spans="1:31" ht="14.25" customHeight="1" x14ac:dyDescent="0.4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35"/>
      <c r="AB344" s="35"/>
      <c r="AC344" s="35"/>
      <c r="AD344" s="35"/>
      <c r="AE344" s="35"/>
    </row>
    <row r="345" spans="1:31" ht="14.25" customHeight="1" x14ac:dyDescent="0.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35"/>
      <c r="AB345" s="35"/>
      <c r="AC345" s="35"/>
      <c r="AD345" s="35"/>
      <c r="AE345" s="35"/>
    </row>
    <row r="346" spans="1:31" ht="14.25" customHeight="1" x14ac:dyDescent="0.4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35"/>
      <c r="AB346" s="35"/>
      <c r="AC346" s="35"/>
      <c r="AD346" s="35"/>
      <c r="AE346" s="35"/>
    </row>
    <row r="347" spans="1:31" ht="14.25" customHeight="1" x14ac:dyDescent="0.4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35"/>
      <c r="AB347" s="35"/>
      <c r="AC347" s="35"/>
      <c r="AD347" s="35"/>
      <c r="AE347" s="35"/>
    </row>
    <row r="348" spans="1:31" ht="14.25" customHeight="1" x14ac:dyDescent="0.4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35"/>
      <c r="AB348" s="35"/>
      <c r="AC348" s="35"/>
      <c r="AD348" s="35"/>
      <c r="AE348" s="35"/>
    </row>
    <row r="349" spans="1:31" ht="14.25" customHeight="1" x14ac:dyDescent="0.4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35"/>
      <c r="AB349" s="35"/>
      <c r="AC349" s="35"/>
      <c r="AD349" s="35"/>
      <c r="AE349" s="35"/>
    </row>
    <row r="350" spans="1:31" ht="14.25" customHeight="1" x14ac:dyDescent="0.4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35"/>
      <c r="AB350" s="35"/>
      <c r="AC350" s="35"/>
      <c r="AD350" s="35"/>
      <c r="AE350" s="35"/>
    </row>
    <row r="351" spans="1:31" ht="14.25" customHeight="1" x14ac:dyDescent="0.4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35"/>
      <c r="AB351" s="35"/>
      <c r="AC351" s="35"/>
      <c r="AD351" s="35"/>
      <c r="AE351" s="35"/>
    </row>
    <row r="352" spans="1:31" ht="14.25" customHeight="1" x14ac:dyDescent="0.4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35"/>
      <c r="AB352" s="35"/>
      <c r="AC352" s="35"/>
      <c r="AD352" s="35"/>
      <c r="AE352" s="35"/>
    </row>
    <row r="353" spans="1:31" ht="14.25" customHeight="1" x14ac:dyDescent="0.4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35"/>
      <c r="AB353" s="35"/>
      <c r="AC353" s="35"/>
      <c r="AD353" s="35"/>
      <c r="AE353" s="35"/>
    </row>
    <row r="354" spans="1:31" ht="14.25" customHeight="1" x14ac:dyDescent="0.4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35"/>
      <c r="AB354" s="35"/>
      <c r="AC354" s="35"/>
      <c r="AD354" s="35"/>
      <c r="AE354" s="35"/>
    </row>
    <row r="355" spans="1:31" ht="14.25" customHeight="1" x14ac:dyDescent="0.4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35"/>
      <c r="AB355" s="35"/>
      <c r="AC355" s="35"/>
      <c r="AD355" s="35"/>
      <c r="AE355" s="35"/>
    </row>
    <row r="356" spans="1:31" ht="14.25" customHeight="1" x14ac:dyDescent="0.4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35"/>
      <c r="AB356" s="35"/>
      <c r="AC356" s="35"/>
      <c r="AD356" s="35"/>
      <c r="AE356" s="35"/>
    </row>
    <row r="357" spans="1:31" ht="14.25" customHeight="1" x14ac:dyDescent="0.4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35"/>
      <c r="AB357" s="35"/>
      <c r="AC357" s="35"/>
      <c r="AD357" s="35"/>
      <c r="AE357" s="35"/>
    </row>
    <row r="358" spans="1:31" ht="14.25" customHeight="1" x14ac:dyDescent="0.4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35"/>
      <c r="AB358" s="35"/>
      <c r="AC358" s="35"/>
      <c r="AD358" s="35"/>
      <c r="AE358" s="35"/>
    </row>
    <row r="359" spans="1:31" ht="14.25" customHeight="1" x14ac:dyDescent="0.4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35"/>
      <c r="AB359" s="35"/>
      <c r="AC359" s="35"/>
      <c r="AD359" s="35"/>
      <c r="AE359" s="35"/>
    </row>
    <row r="360" spans="1:31" ht="14.25" customHeight="1" x14ac:dyDescent="0.4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35"/>
      <c r="AB360" s="35"/>
      <c r="AC360" s="35"/>
      <c r="AD360" s="35"/>
      <c r="AE360" s="35"/>
    </row>
    <row r="361" spans="1:31" ht="14.25" customHeight="1" x14ac:dyDescent="0.4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35"/>
      <c r="AB361" s="35"/>
      <c r="AC361" s="35"/>
      <c r="AD361" s="35"/>
      <c r="AE361" s="35"/>
    </row>
    <row r="362" spans="1:31" ht="14.25" customHeight="1" x14ac:dyDescent="0.4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35"/>
      <c r="AB362" s="35"/>
      <c r="AC362" s="35"/>
      <c r="AD362" s="35"/>
      <c r="AE362" s="35"/>
    </row>
    <row r="363" spans="1:31" ht="14.25" customHeight="1" x14ac:dyDescent="0.4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35"/>
      <c r="AB363" s="35"/>
      <c r="AC363" s="35"/>
      <c r="AD363" s="35"/>
      <c r="AE363" s="35"/>
    </row>
    <row r="364" spans="1:31" ht="14.25" customHeight="1" x14ac:dyDescent="0.4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35"/>
      <c r="AB364" s="35"/>
      <c r="AC364" s="35"/>
      <c r="AD364" s="35"/>
      <c r="AE364" s="35"/>
    </row>
    <row r="365" spans="1:31" ht="14.25" customHeight="1" x14ac:dyDescent="0.4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35"/>
      <c r="AB365" s="35"/>
      <c r="AC365" s="35"/>
      <c r="AD365" s="35"/>
      <c r="AE365" s="35"/>
    </row>
    <row r="366" spans="1:31" ht="14.25" customHeight="1" x14ac:dyDescent="0.4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35"/>
      <c r="AB366" s="35"/>
      <c r="AC366" s="35"/>
      <c r="AD366" s="35"/>
      <c r="AE366" s="35"/>
    </row>
    <row r="367" spans="1:31" ht="14.25" customHeight="1" x14ac:dyDescent="0.4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35"/>
      <c r="AB367" s="35"/>
      <c r="AC367" s="35"/>
      <c r="AD367" s="35"/>
      <c r="AE367" s="35"/>
    </row>
    <row r="368" spans="1:31" ht="14.25" customHeight="1" x14ac:dyDescent="0.4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35"/>
      <c r="AB368" s="35"/>
      <c r="AC368" s="35"/>
      <c r="AD368" s="35"/>
      <c r="AE368" s="35"/>
    </row>
    <row r="369" spans="1:31" ht="14.25" customHeight="1" x14ac:dyDescent="0.4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35"/>
      <c r="AB369" s="35"/>
      <c r="AC369" s="35"/>
      <c r="AD369" s="35"/>
      <c r="AE369" s="35"/>
    </row>
    <row r="370" spans="1:31" ht="14.25" customHeight="1" x14ac:dyDescent="0.4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35"/>
      <c r="AB370" s="35"/>
      <c r="AC370" s="35"/>
      <c r="AD370" s="35"/>
      <c r="AE370" s="35"/>
    </row>
    <row r="371" spans="1:31" ht="14.25" customHeight="1" x14ac:dyDescent="0.4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35"/>
      <c r="AB371" s="35"/>
      <c r="AC371" s="35"/>
      <c r="AD371" s="35"/>
      <c r="AE371" s="35"/>
    </row>
    <row r="372" spans="1:31" ht="14.25" customHeight="1" x14ac:dyDescent="0.4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35"/>
      <c r="AB372" s="35"/>
      <c r="AC372" s="35"/>
      <c r="AD372" s="35"/>
      <c r="AE372" s="35"/>
    </row>
    <row r="373" spans="1:31" ht="14.25" customHeight="1" x14ac:dyDescent="0.4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35"/>
      <c r="AB373" s="35"/>
      <c r="AC373" s="35"/>
      <c r="AD373" s="35"/>
      <c r="AE373" s="35"/>
    </row>
    <row r="374" spans="1:31" ht="14.25" customHeight="1" x14ac:dyDescent="0.4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35"/>
      <c r="AB374" s="35"/>
      <c r="AC374" s="35"/>
      <c r="AD374" s="35"/>
      <c r="AE374" s="35"/>
    </row>
    <row r="375" spans="1:31" ht="14.25" customHeight="1" x14ac:dyDescent="0.4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35"/>
      <c r="AB375" s="35"/>
      <c r="AC375" s="35"/>
      <c r="AD375" s="35"/>
      <c r="AE375" s="35"/>
    </row>
    <row r="376" spans="1:31" ht="14.25" customHeight="1" x14ac:dyDescent="0.4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35"/>
      <c r="AB376" s="35"/>
      <c r="AC376" s="35"/>
      <c r="AD376" s="35"/>
      <c r="AE376" s="35"/>
    </row>
    <row r="377" spans="1:31" ht="14.25" customHeight="1" x14ac:dyDescent="0.4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35"/>
      <c r="AB377" s="35"/>
      <c r="AC377" s="35"/>
      <c r="AD377" s="35"/>
      <c r="AE377" s="35"/>
    </row>
    <row r="378" spans="1:31" ht="14.25" customHeight="1" x14ac:dyDescent="0.4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35"/>
      <c r="AB378" s="35"/>
      <c r="AC378" s="35"/>
      <c r="AD378" s="35"/>
      <c r="AE378" s="35"/>
    </row>
    <row r="379" spans="1:31" ht="14.25" customHeight="1" x14ac:dyDescent="0.4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35"/>
      <c r="AB379" s="35"/>
      <c r="AC379" s="35"/>
      <c r="AD379" s="35"/>
      <c r="AE379" s="35"/>
    </row>
    <row r="380" spans="1:31" ht="14.25" customHeight="1" x14ac:dyDescent="0.4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35"/>
      <c r="AB380" s="35"/>
      <c r="AC380" s="35"/>
      <c r="AD380" s="35"/>
      <c r="AE380" s="35"/>
    </row>
    <row r="381" spans="1:31" ht="14.25" customHeight="1" x14ac:dyDescent="0.4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35"/>
      <c r="AB381" s="35"/>
      <c r="AC381" s="35"/>
      <c r="AD381" s="35"/>
      <c r="AE381" s="35"/>
    </row>
    <row r="382" spans="1:31" ht="14.25" customHeight="1" x14ac:dyDescent="0.4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35"/>
      <c r="AB382" s="35"/>
      <c r="AC382" s="35"/>
      <c r="AD382" s="35"/>
      <c r="AE382" s="35"/>
    </row>
    <row r="383" spans="1:31" ht="14.25" customHeight="1" x14ac:dyDescent="0.4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35"/>
      <c r="AB383" s="35"/>
      <c r="AC383" s="35"/>
      <c r="AD383" s="35"/>
      <c r="AE383" s="35"/>
    </row>
    <row r="384" spans="1:31" ht="14.25" customHeight="1" x14ac:dyDescent="0.4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35"/>
      <c r="AB384" s="35"/>
      <c r="AC384" s="35"/>
      <c r="AD384" s="35"/>
      <c r="AE384" s="35"/>
    </row>
    <row r="385" spans="1:31" ht="14.25" customHeight="1" x14ac:dyDescent="0.4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35"/>
      <c r="AB385" s="35"/>
      <c r="AC385" s="35"/>
      <c r="AD385" s="35"/>
      <c r="AE385" s="35"/>
    </row>
    <row r="386" spans="1:31" ht="14.25" customHeight="1" x14ac:dyDescent="0.4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35"/>
      <c r="AB386" s="35"/>
      <c r="AC386" s="35"/>
      <c r="AD386" s="35"/>
      <c r="AE386" s="35"/>
    </row>
    <row r="387" spans="1:31" ht="14.25" customHeight="1" x14ac:dyDescent="0.4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35"/>
      <c r="AB387" s="35"/>
      <c r="AC387" s="35"/>
      <c r="AD387" s="35"/>
      <c r="AE387" s="35"/>
    </row>
    <row r="388" spans="1:31" ht="14.25" customHeight="1" x14ac:dyDescent="0.4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35"/>
      <c r="AB388" s="35"/>
      <c r="AC388" s="35"/>
      <c r="AD388" s="35"/>
      <c r="AE388" s="35"/>
    </row>
    <row r="389" spans="1:31" ht="14.25" customHeight="1" x14ac:dyDescent="0.4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35"/>
      <c r="AB389" s="35"/>
      <c r="AC389" s="35"/>
      <c r="AD389" s="35"/>
      <c r="AE389" s="35"/>
    </row>
    <row r="390" spans="1:31" ht="14.25" customHeight="1" x14ac:dyDescent="0.4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35"/>
      <c r="AB390" s="35"/>
      <c r="AC390" s="35"/>
      <c r="AD390" s="35"/>
      <c r="AE390" s="35"/>
    </row>
    <row r="391" spans="1:31" ht="14.25" customHeight="1" x14ac:dyDescent="0.4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35"/>
      <c r="AB391" s="35"/>
      <c r="AC391" s="35"/>
      <c r="AD391" s="35"/>
      <c r="AE391" s="35"/>
    </row>
    <row r="392" spans="1:31" ht="14.25" customHeight="1" x14ac:dyDescent="0.4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35"/>
      <c r="AB392" s="35"/>
      <c r="AC392" s="35"/>
      <c r="AD392" s="35"/>
      <c r="AE392" s="35"/>
    </row>
    <row r="393" spans="1:31" ht="14.25" customHeight="1" x14ac:dyDescent="0.4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35"/>
      <c r="AB393" s="35"/>
      <c r="AC393" s="35"/>
      <c r="AD393" s="35"/>
      <c r="AE393" s="35"/>
    </row>
    <row r="394" spans="1:31" ht="14.25" customHeight="1" x14ac:dyDescent="0.4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35"/>
      <c r="AB394" s="35"/>
      <c r="AC394" s="35"/>
      <c r="AD394" s="35"/>
      <c r="AE394" s="35"/>
    </row>
    <row r="395" spans="1:31" ht="14.25" customHeight="1" x14ac:dyDescent="0.4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35"/>
      <c r="AB395" s="35"/>
      <c r="AC395" s="35"/>
      <c r="AD395" s="35"/>
      <c r="AE395" s="35"/>
    </row>
    <row r="396" spans="1:31" ht="14.25" customHeight="1" x14ac:dyDescent="0.4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35"/>
      <c r="AB396" s="35"/>
      <c r="AC396" s="35"/>
      <c r="AD396" s="35"/>
      <c r="AE396" s="35"/>
    </row>
    <row r="397" spans="1:31" ht="14.25" customHeight="1" x14ac:dyDescent="0.4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35"/>
      <c r="AB397" s="35"/>
      <c r="AC397" s="35"/>
      <c r="AD397" s="35"/>
      <c r="AE397" s="35"/>
    </row>
    <row r="398" spans="1:31" ht="14.25" customHeight="1" x14ac:dyDescent="0.4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35"/>
      <c r="AB398" s="35"/>
      <c r="AC398" s="35"/>
      <c r="AD398" s="35"/>
      <c r="AE398" s="35"/>
    </row>
    <row r="399" spans="1:31" ht="14.25" customHeight="1" x14ac:dyDescent="0.4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35"/>
      <c r="AB399" s="35"/>
      <c r="AC399" s="35"/>
      <c r="AD399" s="35"/>
      <c r="AE399" s="35"/>
    </row>
    <row r="400" spans="1:31" ht="14.25" customHeight="1" x14ac:dyDescent="0.4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35"/>
      <c r="AB400" s="35"/>
      <c r="AC400" s="35"/>
      <c r="AD400" s="35"/>
      <c r="AE400" s="35"/>
    </row>
    <row r="401" spans="1:31" ht="14.25" customHeight="1" x14ac:dyDescent="0.4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35"/>
      <c r="AB401" s="35"/>
      <c r="AC401" s="35"/>
      <c r="AD401" s="35"/>
      <c r="AE401" s="35"/>
    </row>
    <row r="402" spans="1:31" ht="14.25" customHeight="1" x14ac:dyDescent="0.4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35"/>
      <c r="AB402" s="35"/>
      <c r="AC402" s="35"/>
      <c r="AD402" s="35"/>
      <c r="AE402" s="35"/>
    </row>
    <row r="403" spans="1:31" ht="14.25" customHeight="1" x14ac:dyDescent="0.4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35"/>
      <c r="AB403" s="35"/>
      <c r="AC403" s="35"/>
      <c r="AD403" s="35"/>
      <c r="AE403" s="35"/>
    </row>
    <row r="404" spans="1:31" ht="14.25" customHeight="1" x14ac:dyDescent="0.4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35"/>
      <c r="AB404" s="35"/>
      <c r="AC404" s="35"/>
      <c r="AD404" s="35"/>
      <c r="AE404" s="35"/>
    </row>
    <row r="405" spans="1:31" ht="14.25" customHeight="1" x14ac:dyDescent="0.4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35"/>
      <c r="AB405" s="35"/>
      <c r="AC405" s="35"/>
      <c r="AD405" s="35"/>
      <c r="AE405" s="35"/>
    </row>
    <row r="406" spans="1:31" ht="14.25" customHeight="1" x14ac:dyDescent="0.4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35"/>
      <c r="AB406" s="35"/>
      <c r="AC406" s="35"/>
      <c r="AD406" s="35"/>
      <c r="AE406" s="35"/>
    </row>
    <row r="407" spans="1:31" ht="14.25" customHeight="1" x14ac:dyDescent="0.4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35"/>
      <c r="AB407" s="35"/>
      <c r="AC407" s="35"/>
      <c r="AD407" s="35"/>
      <c r="AE407" s="35"/>
    </row>
    <row r="408" spans="1:31" ht="14.25" customHeight="1" x14ac:dyDescent="0.4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35"/>
      <c r="AB408" s="35"/>
      <c r="AC408" s="35"/>
      <c r="AD408" s="35"/>
      <c r="AE408" s="35"/>
    </row>
    <row r="409" spans="1:31" ht="14.25" customHeight="1" x14ac:dyDescent="0.4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35"/>
      <c r="AB409" s="35"/>
      <c r="AC409" s="35"/>
      <c r="AD409" s="35"/>
      <c r="AE409" s="35"/>
    </row>
    <row r="410" spans="1:31" ht="14.25" customHeight="1" x14ac:dyDescent="0.4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35"/>
      <c r="AB410" s="35"/>
      <c r="AC410" s="35"/>
      <c r="AD410" s="35"/>
      <c r="AE410" s="35"/>
    </row>
    <row r="411" spans="1:31" ht="14.25" customHeight="1" x14ac:dyDescent="0.4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35"/>
      <c r="AB411" s="35"/>
      <c r="AC411" s="35"/>
      <c r="AD411" s="35"/>
      <c r="AE411" s="35"/>
    </row>
    <row r="412" spans="1:31" ht="14.25" customHeight="1" x14ac:dyDescent="0.4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35"/>
      <c r="AB412" s="35"/>
      <c r="AC412" s="35"/>
      <c r="AD412" s="35"/>
      <c r="AE412" s="35"/>
    </row>
    <row r="413" spans="1:31" ht="14.25" customHeight="1" x14ac:dyDescent="0.4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35"/>
      <c r="AB413" s="35"/>
      <c r="AC413" s="35"/>
      <c r="AD413" s="35"/>
      <c r="AE413" s="35"/>
    </row>
    <row r="414" spans="1:31" ht="14.25" customHeight="1" x14ac:dyDescent="0.4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35"/>
      <c r="AB414" s="35"/>
      <c r="AC414" s="35"/>
      <c r="AD414" s="35"/>
      <c r="AE414" s="35"/>
    </row>
    <row r="415" spans="1:31" ht="14.25" customHeight="1" x14ac:dyDescent="0.4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35"/>
      <c r="AB415" s="35"/>
      <c r="AC415" s="35"/>
      <c r="AD415" s="35"/>
      <c r="AE415" s="35"/>
    </row>
    <row r="416" spans="1:31" ht="14.25" customHeight="1" x14ac:dyDescent="0.4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35"/>
      <c r="AB416" s="35"/>
      <c r="AC416" s="35"/>
      <c r="AD416" s="35"/>
      <c r="AE416" s="35"/>
    </row>
    <row r="417" spans="1:31" ht="14.25" customHeight="1" x14ac:dyDescent="0.4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35"/>
      <c r="AB417" s="35"/>
      <c r="AC417" s="35"/>
      <c r="AD417" s="35"/>
      <c r="AE417" s="35"/>
    </row>
    <row r="418" spans="1:31" ht="14.25" customHeight="1" x14ac:dyDescent="0.4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35"/>
      <c r="AB418" s="35"/>
      <c r="AC418" s="35"/>
      <c r="AD418" s="35"/>
      <c r="AE418" s="35"/>
    </row>
    <row r="419" spans="1:31" ht="14.25" customHeight="1" x14ac:dyDescent="0.4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35"/>
      <c r="AB419" s="35"/>
      <c r="AC419" s="35"/>
      <c r="AD419" s="35"/>
      <c r="AE419" s="35"/>
    </row>
    <row r="420" spans="1:31" ht="14.25" customHeight="1" x14ac:dyDescent="0.4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35"/>
      <c r="AB420" s="35"/>
      <c r="AC420" s="35"/>
      <c r="AD420" s="35"/>
      <c r="AE420" s="35"/>
    </row>
    <row r="421" spans="1:31" ht="14.25" customHeight="1" x14ac:dyDescent="0.4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35"/>
      <c r="AB421" s="35"/>
      <c r="AC421" s="35"/>
      <c r="AD421" s="35"/>
      <c r="AE421" s="35"/>
    </row>
    <row r="422" spans="1:31" ht="14.25" customHeight="1" x14ac:dyDescent="0.4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35"/>
      <c r="AB422" s="35"/>
      <c r="AC422" s="35"/>
      <c r="AD422" s="35"/>
      <c r="AE422" s="35"/>
    </row>
    <row r="423" spans="1:31" ht="14.25" customHeight="1" x14ac:dyDescent="0.4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35"/>
      <c r="AB423" s="35"/>
      <c r="AC423" s="35"/>
      <c r="AD423" s="35"/>
      <c r="AE423" s="35"/>
    </row>
    <row r="424" spans="1:31" ht="14.25" customHeight="1" x14ac:dyDescent="0.4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35"/>
      <c r="AB424" s="35"/>
      <c r="AC424" s="35"/>
      <c r="AD424" s="35"/>
      <c r="AE424" s="35"/>
    </row>
    <row r="425" spans="1:31" ht="14.25" customHeight="1" x14ac:dyDescent="0.4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35"/>
      <c r="AB425" s="35"/>
      <c r="AC425" s="35"/>
      <c r="AD425" s="35"/>
      <c r="AE425" s="35"/>
    </row>
    <row r="426" spans="1:31" ht="14.25" customHeight="1" x14ac:dyDescent="0.4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35"/>
      <c r="AB426" s="35"/>
      <c r="AC426" s="35"/>
      <c r="AD426" s="35"/>
      <c r="AE426" s="35"/>
    </row>
    <row r="427" spans="1:31" ht="14.25" customHeight="1" x14ac:dyDescent="0.4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35"/>
      <c r="AB427" s="35"/>
      <c r="AC427" s="35"/>
      <c r="AD427" s="35"/>
      <c r="AE427" s="35"/>
    </row>
    <row r="428" spans="1:31" ht="14.25" customHeight="1" x14ac:dyDescent="0.4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35"/>
      <c r="AB428" s="35"/>
      <c r="AC428" s="35"/>
      <c r="AD428" s="35"/>
      <c r="AE428" s="35"/>
    </row>
    <row r="429" spans="1:31" ht="14.25" customHeight="1" x14ac:dyDescent="0.4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35"/>
      <c r="AB429" s="35"/>
      <c r="AC429" s="35"/>
      <c r="AD429" s="35"/>
      <c r="AE429" s="35"/>
    </row>
    <row r="430" spans="1:31" ht="14.25" customHeight="1" x14ac:dyDescent="0.4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35"/>
      <c r="AB430" s="35"/>
      <c r="AC430" s="35"/>
      <c r="AD430" s="35"/>
      <c r="AE430" s="35"/>
    </row>
    <row r="431" spans="1:31" ht="14.25" customHeight="1" x14ac:dyDescent="0.4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35"/>
      <c r="AB431" s="35"/>
      <c r="AC431" s="35"/>
      <c r="AD431" s="35"/>
      <c r="AE431" s="35"/>
    </row>
    <row r="432" spans="1:31" ht="14.25" customHeight="1" x14ac:dyDescent="0.4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35"/>
      <c r="AB432" s="35"/>
      <c r="AC432" s="35"/>
      <c r="AD432" s="35"/>
      <c r="AE432" s="35"/>
    </row>
    <row r="433" spans="1:31" ht="14.25" customHeight="1" x14ac:dyDescent="0.4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35"/>
      <c r="AB433" s="35"/>
      <c r="AC433" s="35"/>
      <c r="AD433" s="35"/>
      <c r="AE433" s="35"/>
    </row>
    <row r="434" spans="1:31" ht="14.25" customHeight="1" x14ac:dyDescent="0.4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35"/>
      <c r="AB434" s="35"/>
      <c r="AC434" s="35"/>
      <c r="AD434" s="35"/>
      <c r="AE434" s="35"/>
    </row>
    <row r="435" spans="1:31" ht="14.25" customHeight="1" x14ac:dyDescent="0.4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35"/>
      <c r="AB435" s="35"/>
      <c r="AC435" s="35"/>
      <c r="AD435" s="35"/>
      <c r="AE435" s="35"/>
    </row>
    <row r="436" spans="1:31" ht="14.25" customHeight="1" x14ac:dyDescent="0.4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35"/>
      <c r="AB436" s="35"/>
      <c r="AC436" s="35"/>
      <c r="AD436" s="35"/>
      <c r="AE436" s="35"/>
    </row>
    <row r="437" spans="1:31" ht="14.25" customHeight="1" x14ac:dyDescent="0.4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35"/>
      <c r="AB437" s="35"/>
      <c r="AC437" s="35"/>
      <c r="AD437" s="35"/>
      <c r="AE437" s="35"/>
    </row>
    <row r="438" spans="1:31" ht="14.25" customHeight="1" x14ac:dyDescent="0.4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35"/>
      <c r="AB438" s="35"/>
      <c r="AC438" s="35"/>
      <c r="AD438" s="35"/>
      <c r="AE438" s="35"/>
    </row>
    <row r="439" spans="1:31" ht="14.25" customHeight="1" x14ac:dyDescent="0.4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35"/>
      <c r="AB439" s="35"/>
      <c r="AC439" s="35"/>
      <c r="AD439" s="35"/>
      <c r="AE439" s="35"/>
    </row>
    <row r="440" spans="1:31" ht="14.25" customHeight="1" x14ac:dyDescent="0.4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35"/>
      <c r="AB440" s="35"/>
      <c r="AC440" s="35"/>
      <c r="AD440" s="35"/>
      <c r="AE440" s="35"/>
    </row>
    <row r="441" spans="1:31" ht="14.25" customHeight="1" x14ac:dyDescent="0.4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35"/>
      <c r="AB441" s="35"/>
      <c r="AC441" s="35"/>
      <c r="AD441" s="35"/>
      <c r="AE441" s="35"/>
    </row>
    <row r="442" spans="1:31" ht="14.25" customHeight="1" x14ac:dyDescent="0.4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35"/>
      <c r="AB442" s="35"/>
      <c r="AC442" s="35"/>
      <c r="AD442" s="35"/>
      <c r="AE442" s="35"/>
    </row>
    <row r="443" spans="1:31" ht="14.25" customHeight="1" x14ac:dyDescent="0.4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35"/>
      <c r="AB443" s="35"/>
      <c r="AC443" s="35"/>
      <c r="AD443" s="35"/>
      <c r="AE443" s="35"/>
    </row>
    <row r="444" spans="1:31" ht="14.25" customHeight="1" x14ac:dyDescent="0.4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35"/>
      <c r="AB444" s="35"/>
      <c r="AC444" s="35"/>
      <c r="AD444" s="35"/>
      <c r="AE444" s="35"/>
    </row>
    <row r="445" spans="1:31" ht="14.25" customHeight="1" x14ac:dyDescent="0.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35"/>
      <c r="AB445" s="35"/>
      <c r="AC445" s="35"/>
      <c r="AD445" s="35"/>
      <c r="AE445" s="35"/>
    </row>
    <row r="446" spans="1:31" ht="14.25" customHeight="1" x14ac:dyDescent="0.4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35"/>
      <c r="AB446" s="35"/>
      <c r="AC446" s="35"/>
      <c r="AD446" s="35"/>
      <c r="AE446" s="35"/>
    </row>
    <row r="447" spans="1:31" ht="14.25" customHeight="1" x14ac:dyDescent="0.4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35"/>
      <c r="AB447" s="35"/>
      <c r="AC447" s="35"/>
      <c r="AD447" s="35"/>
      <c r="AE447" s="35"/>
    </row>
    <row r="448" spans="1:31" ht="14.25" customHeight="1" x14ac:dyDescent="0.4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35"/>
      <c r="AB448" s="35"/>
      <c r="AC448" s="35"/>
      <c r="AD448" s="35"/>
      <c r="AE448" s="35"/>
    </row>
    <row r="449" spans="1:31" ht="14.25" customHeight="1" x14ac:dyDescent="0.4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35"/>
      <c r="AB449" s="35"/>
      <c r="AC449" s="35"/>
      <c r="AD449" s="35"/>
      <c r="AE449" s="35"/>
    </row>
    <row r="450" spans="1:31" ht="14.25" customHeight="1" x14ac:dyDescent="0.4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35"/>
      <c r="AB450" s="35"/>
      <c r="AC450" s="35"/>
      <c r="AD450" s="35"/>
      <c r="AE450" s="35"/>
    </row>
    <row r="451" spans="1:31" ht="14.25" customHeight="1" x14ac:dyDescent="0.4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35"/>
      <c r="AB451" s="35"/>
      <c r="AC451" s="35"/>
      <c r="AD451" s="35"/>
      <c r="AE451" s="35"/>
    </row>
    <row r="452" spans="1:31" ht="14.25" customHeight="1" x14ac:dyDescent="0.4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35"/>
      <c r="AB452" s="35"/>
      <c r="AC452" s="35"/>
      <c r="AD452" s="35"/>
      <c r="AE452" s="35"/>
    </row>
    <row r="453" spans="1:31" ht="14.25" customHeight="1" x14ac:dyDescent="0.4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35"/>
      <c r="AB453" s="35"/>
      <c r="AC453" s="35"/>
      <c r="AD453" s="35"/>
      <c r="AE453" s="35"/>
    </row>
    <row r="454" spans="1:31" ht="14.25" customHeight="1" x14ac:dyDescent="0.4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35"/>
      <c r="AB454" s="35"/>
      <c r="AC454" s="35"/>
      <c r="AD454" s="35"/>
      <c r="AE454" s="35"/>
    </row>
    <row r="455" spans="1:31" ht="14.25" customHeight="1" x14ac:dyDescent="0.4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35"/>
      <c r="AB455" s="35"/>
      <c r="AC455" s="35"/>
      <c r="AD455" s="35"/>
      <c r="AE455" s="35"/>
    </row>
    <row r="456" spans="1:31" ht="14.25" customHeight="1" x14ac:dyDescent="0.4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35"/>
      <c r="AB456" s="35"/>
      <c r="AC456" s="35"/>
      <c r="AD456" s="35"/>
      <c r="AE456" s="35"/>
    </row>
    <row r="457" spans="1:31" ht="14.25" customHeight="1" x14ac:dyDescent="0.4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35"/>
      <c r="AB457" s="35"/>
      <c r="AC457" s="35"/>
      <c r="AD457" s="35"/>
      <c r="AE457" s="35"/>
    </row>
    <row r="458" spans="1:31" ht="14.25" customHeight="1" x14ac:dyDescent="0.4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35"/>
      <c r="AB458" s="35"/>
      <c r="AC458" s="35"/>
      <c r="AD458" s="35"/>
      <c r="AE458" s="35"/>
    </row>
    <row r="459" spans="1:31" ht="14.25" customHeight="1" x14ac:dyDescent="0.4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35"/>
      <c r="AB459" s="35"/>
      <c r="AC459" s="35"/>
      <c r="AD459" s="35"/>
      <c r="AE459" s="35"/>
    </row>
    <row r="460" spans="1:31" ht="14.25" customHeight="1" x14ac:dyDescent="0.4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35"/>
      <c r="AB460" s="35"/>
      <c r="AC460" s="35"/>
      <c r="AD460" s="35"/>
      <c r="AE460" s="35"/>
    </row>
    <row r="461" spans="1:31" ht="14.25" customHeight="1" x14ac:dyDescent="0.4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35"/>
      <c r="AB461" s="35"/>
      <c r="AC461" s="35"/>
      <c r="AD461" s="35"/>
      <c r="AE461" s="35"/>
    </row>
    <row r="462" spans="1:31" ht="14.25" customHeight="1" x14ac:dyDescent="0.4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35"/>
      <c r="AB462" s="35"/>
      <c r="AC462" s="35"/>
      <c r="AD462" s="35"/>
      <c r="AE462" s="35"/>
    </row>
    <row r="463" spans="1:31" ht="14.25" customHeight="1" x14ac:dyDescent="0.4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35"/>
      <c r="AB463" s="35"/>
      <c r="AC463" s="35"/>
      <c r="AD463" s="35"/>
      <c r="AE463" s="35"/>
    </row>
    <row r="464" spans="1:31" ht="14.25" customHeight="1" x14ac:dyDescent="0.4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35"/>
      <c r="AB464" s="35"/>
      <c r="AC464" s="35"/>
      <c r="AD464" s="35"/>
      <c r="AE464" s="35"/>
    </row>
    <row r="465" spans="1:31" ht="14.25" customHeight="1" x14ac:dyDescent="0.4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35"/>
      <c r="AB465" s="35"/>
      <c r="AC465" s="35"/>
      <c r="AD465" s="35"/>
      <c r="AE465" s="35"/>
    </row>
    <row r="466" spans="1:31" ht="14.25" customHeight="1" x14ac:dyDescent="0.4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35"/>
      <c r="AB466" s="35"/>
      <c r="AC466" s="35"/>
      <c r="AD466" s="35"/>
      <c r="AE466" s="35"/>
    </row>
    <row r="467" spans="1:31" ht="14.25" customHeight="1" x14ac:dyDescent="0.4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35"/>
      <c r="AB467" s="35"/>
      <c r="AC467" s="35"/>
      <c r="AD467" s="35"/>
      <c r="AE467" s="35"/>
    </row>
    <row r="468" spans="1:31" ht="14.25" customHeight="1" x14ac:dyDescent="0.4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35"/>
      <c r="AB468" s="35"/>
      <c r="AC468" s="35"/>
      <c r="AD468" s="35"/>
      <c r="AE468" s="35"/>
    </row>
    <row r="469" spans="1:31" ht="14.25" customHeight="1" x14ac:dyDescent="0.4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35"/>
      <c r="AB469" s="35"/>
      <c r="AC469" s="35"/>
      <c r="AD469" s="35"/>
      <c r="AE469" s="35"/>
    </row>
    <row r="470" spans="1:31" ht="14.25" customHeight="1" x14ac:dyDescent="0.4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35"/>
      <c r="AB470" s="35"/>
      <c r="AC470" s="35"/>
      <c r="AD470" s="35"/>
      <c r="AE470" s="35"/>
    </row>
    <row r="471" spans="1:31" ht="14.25" customHeight="1" x14ac:dyDescent="0.4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35"/>
      <c r="AB471" s="35"/>
      <c r="AC471" s="35"/>
      <c r="AD471" s="35"/>
      <c r="AE471" s="35"/>
    </row>
    <row r="472" spans="1:31" ht="14.25" customHeight="1" x14ac:dyDescent="0.4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35"/>
      <c r="AB472" s="35"/>
      <c r="AC472" s="35"/>
      <c r="AD472" s="35"/>
      <c r="AE472" s="35"/>
    </row>
    <row r="473" spans="1:31" ht="14.25" customHeight="1" x14ac:dyDescent="0.4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35"/>
      <c r="AB473" s="35"/>
      <c r="AC473" s="35"/>
      <c r="AD473" s="35"/>
      <c r="AE473" s="35"/>
    </row>
    <row r="474" spans="1:31" ht="14.25" customHeight="1" x14ac:dyDescent="0.4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35"/>
      <c r="AB474" s="35"/>
      <c r="AC474" s="35"/>
      <c r="AD474" s="35"/>
      <c r="AE474" s="35"/>
    </row>
    <row r="475" spans="1:31" ht="14.25" customHeight="1" x14ac:dyDescent="0.4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35"/>
      <c r="AB475" s="35"/>
      <c r="AC475" s="35"/>
      <c r="AD475" s="35"/>
      <c r="AE475" s="35"/>
    </row>
    <row r="476" spans="1:31" ht="14.25" customHeight="1" x14ac:dyDescent="0.4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35"/>
      <c r="AB476" s="35"/>
      <c r="AC476" s="35"/>
      <c r="AD476" s="35"/>
      <c r="AE476" s="35"/>
    </row>
    <row r="477" spans="1:31" ht="14.25" customHeight="1" x14ac:dyDescent="0.4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35"/>
      <c r="AB477" s="35"/>
      <c r="AC477" s="35"/>
      <c r="AD477" s="35"/>
      <c r="AE477" s="35"/>
    </row>
    <row r="478" spans="1:31" ht="14.25" customHeight="1" x14ac:dyDescent="0.4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35"/>
      <c r="AB478" s="35"/>
      <c r="AC478" s="35"/>
      <c r="AD478" s="35"/>
      <c r="AE478" s="35"/>
    </row>
    <row r="479" spans="1:31" ht="14.25" customHeight="1" x14ac:dyDescent="0.4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35"/>
      <c r="AB479" s="35"/>
      <c r="AC479" s="35"/>
      <c r="AD479" s="35"/>
      <c r="AE479" s="35"/>
    </row>
    <row r="480" spans="1:31" ht="14.25" customHeight="1" x14ac:dyDescent="0.4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35"/>
      <c r="AB480" s="35"/>
      <c r="AC480" s="35"/>
      <c r="AD480" s="35"/>
      <c r="AE480" s="35"/>
    </row>
    <row r="481" spans="1:31" ht="14.25" customHeight="1" x14ac:dyDescent="0.4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35"/>
      <c r="AB481" s="35"/>
      <c r="AC481" s="35"/>
      <c r="AD481" s="35"/>
      <c r="AE481" s="35"/>
    </row>
    <row r="482" spans="1:31" ht="14.25" customHeight="1" x14ac:dyDescent="0.4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35"/>
      <c r="AB482" s="35"/>
      <c r="AC482" s="35"/>
      <c r="AD482" s="35"/>
      <c r="AE482" s="35"/>
    </row>
    <row r="483" spans="1:31" ht="14.25" customHeight="1" x14ac:dyDescent="0.4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35"/>
      <c r="AB483" s="35"/>
      <c r="AC483" s="35"/>
      <c r="AD483" s="35"/>
      <c r="AE483" s="35"/>
    </row>
    <row r="484" spans="1:31" ht="14.25" customHeight="1" x14ac:dyDescent="0.4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35"/>
      <c r="AB484" s="35"/>
      <c r="AC484" s="35"/>
      <c r="AD484" s="35"/>
      <c r="AE484" s="35"/>
    </row>
    <row r="485" spans="1:31" ht="14.25" customHeight="1" x14ac:dyDescent="0.4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35"/>
      <c r="AB485" s="35"/>
      <c r="AC485" s="35"/>
      <c r="AD485" s="35"/>
      <c r="AE485" s="35"/>
    </row>
    <row r="486" spans="1:31" ht="14.25" customHeight="1" x14ac:dyDescent="0.4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35"/>
      <c r="AB486" s="35"/>
      <c r="AC486" s="35"/>
      <c r="AD486" s="35"/>
      <c r="AE486" s="35"/>
    </row>
    <row r="487" spans="1:31" ht="14.25" customHeight="1" x14ac:dyDescent="0.4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35"/>
      <c r="AB487" s="35"/>
      <c r="AC487" s="35"/>
      <c r="AD487" s="35"/>
      <c r="AE487" s="35"/>
    </row>
    <row r="488" spans="1:31" ht="14.25" customHeight="1" x14ac:dyDescent="0.4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35"/>
      <c r="AB488" s="35"/>
      <c r="AC488" s="35"/>
      <c r="AD488" s="35"/>
      <c r="AE488" s="35"/>
    </row>
    <row r="489" spans="1:31" ht="14.25" customHeight="1" x14ac:dyDescent="0.4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35"/>
      <c r="AB489" s="35"/>
      <c r="AC489" s="35"/>
      <c r="AD489" s="35"/>
      <c r="AE489" s="35"/>
    </row>
    <row r="490" spans="1:31" ht="14.25" customHeight="1" x14ac:dyDescent="0.4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35"/>
      <c r="AB490" s="35"/>
      <c r="AC490" s="35"/>
      <c r="AD490" s="35"/>
      <c r="AE490" s="35"/>
    </row>
    <row r="491" spans="1:31" ht="14.25" customHeight="1" x14ac:dyDescent="0.4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35"/>
      <c r="AB491" s="35"/>
      <c r="AC491" s="35"/>
      <c r="AD491" s="35"/>
      <c r="AE491" s="35"/>
    </row>
    <row r="492" spans="1:31" ht="14.25" customHeight="1" x14ac:dyDescent="0.4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35"/>
      <c r="AB492" s="35"/>
      <c r="AC492" s="35"/>
      <c r="AD492" s="35"/>
      <c r="AE492" s="35"/>
    </row>
    <row r="493" spans="1:31" ht="14.25" customHeight="1" x14ac:dyDescent="0.4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35"/>
      <c r="AB493" s="35"/>
      <c r="AC493" s="35"/>
      <c r="AD493" s="35"/>
      <c r="AE493" s="35"/>
    </row>
    <row r="494" spans="1:31" ht="14.25" customHeight="1" x14ac:dyDescent="0.4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35"/>
      <c r="AB494" s="35"/>
      <c r="AC494" s="35"/>
      <c r="AD494" s="35"/>
      <c r="AE494" s="35"/>
    </row>
    <row r="495" spans="1:31" ht="14.25" customHeight="1" x14ac:dyDescent="0.4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35"/>
      <c r="AB495" s="35"/>
      <c r="AC495" s="35"/>
      <c r="AD495" s="35"/>
      <c r="AE495" s="35"/>
    </row>
    <row r="496" spans="1:31" ht="14.25" customHeight="1" x14ac:dyDescent="0.4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35"/>
      <c r="AB496" s="35"/>
      <c r="AC496" s="35"/>
      <c r="AD496" s="35"/>
      <c r="AE496" s="35"/>
    </row>
    <row r="497" spans="1:31" ht="14.25" customHeight="1" x14ac:dyDescent="0.4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35"/>
      <c r="AB497" s="35"/>
      <c r="AC497" s="35"/>
      <c r="AD497" s="35"/>
      <c r="AE497" s="35"/>
    </row>
    <row r="498" spans="1:31" ht="14.25" customHeight="1" x14ac:dyDescent="0.4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35"/>
      <c r="AB498" s="35"/>
      <c r="AC498" s="35"/>
      <c r="AD498" s="35"/>
      <c r="AE498" s="35"/>
    </row>
    <row r="499" spans="1:31" ht="14.25" customHeight="1" x14ac:dyDescent="0.4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35"/>
      <c r="AB499" s="35"/>
      <c r="AC499" s="35"/>
      <c r="AD499" s="35"/>
      <c r="AE499" s="35"/>
    </row>
    <row r="500" spans="1:31" ht="14.25" customHeight="1" x14ac:dyDescent="0.4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35"/>
      <c r="AB500" s="35"/>
      <c r="AC500" s="35"/>
      <c r="AD500" s="35"/>
      <c r="AE500" s="35"/>
    </row>
    <row r="501" spans="1:31" ht="14.25" customHeight="1" x14ac:dyDescent="0.4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35"/>
      <c r="AB501" s="35"/>
      <c r="AC501" s="35"/>
      <c r="AD501" s="35"/>
      <c r="AE501" s="35"/>
    </row>
    <row r="502" spans="1:31" ht="14.25" customHeight="1" x14ac:dyDescent="0.4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35"/>
      <c r="AB502" s="35"/>
      <c r="AC502" s="35"/>
      <c r="AD502" s="35"/>
      <c r="AE502" s="35"/>
    </row>
    <row r="503" spans="1:31" ht="14.25" customHeight="1" x14ac:dyDescent="0.4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35"/>
      <c r="AB503" s="35"/>
      <c r="AC503" s="35"/>
      <c r="AD503" s="35"/>
      <c r="AE503" s="35"/>
    </row>
    <row r="504" spans="1:31" ht="14.25" customHeight="1" x14ac:dyDescent="0.4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35"/>
      <c r="AB504" s="35"/>
      <c r="AC504" s="35"/>
      <c r="AD504" s="35"/>
      <c r="AE504" s="35"/>
    </row>
    <row r="505" spans="1:31" ht="14.25" customHeight="1" x14ac:dyDescent="0.4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35"/>
      <c r="AB505" s="35"/>
      <c r="AC505" s="35"/>
      <c r="AD505" s="35"/>
      <c r="AE505" s="35"/>
    </row>
    <row r="506" spans="1:31" ht="14.25" customHeight="1" x14ac:dyDescent="0.4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35"/>
      <c r="AB506" s="35"/>
      <c r="AC506" s="35"/>
      <c r="AD506" s="35"/>
      <c r="AE506" s="35"/>
    </row>
    <row r="507" spans="1:31" ht="14.25" customHeight="1" x14ac:dyDescent="0.4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35"/>
      <c r="AB507" s="35"/>
      <c r="AC507" s="35"/>
      <c r="AD507" s="35"/>
      <c r="AE507" s="35"/>
    </row>
    <row r="508" spans="1:31" ht="14.25" customHeight="1" x14ac:dyDescent="0.4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35"/>
      <c r="AB508" s="35"/>
      <c r="AC508" s="35"/>
      <c r="AD508" s="35"/>
      <c r="AE508" s="35"/>
    </row>
    <row r="509" spans="1:31" ht="14.25" customHeight="1" x14ac:dyDescent="0.4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35"/>
      <c r="AB509" s="35"/>
      <c r="AC509" s="35"/>
      <c r="AD509" s="35"/>
      <c r="AE509" s="35"/>
    </row>
    <row r="510" spans="1:31" ht="14.25" customHeight="1" x14ac:dyDescent="0.4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35"/>
      <c r="AB510" s="35"/>
      <c r="AC510" s="35"/>
      <c r="AD510" s="35"/>
      <c r="AE510" s="35"/>
    </row>
    <row r="511" spans="1:31" ht="14.25" customHeight="1" x14ac:dyDescent="0.4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35"/>
      <c r="AB511" s="35"/>
      <c r="AC511" s="35"/>
      <c r="AD511" s="35"/>
      <c r="AE511" s="35"/>
    </row>
    <row r="512" spans="1:31" ht="14.25" customHeight="1" x14ac:dyDescent="0.4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35"/>
      <c r="AB512" s="35"/>
      <c r="AC512" s="35"/>
      <c r="AD512" s="35"/>
      <c r="AE512" s="35"/>
    </row>
    <row r="513" spans="1:31" ht="14.25" customHeight="1" x14ac:dyDescent="0.4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35"/>
      <c r="AB513" s="35"/>
      <c r="AC513" s="35"/>
      <c r="AD513" s="35"/>
      <c r="AE513" s="35"/>
    </row>
    <row r="514" spans="1:31" ht="14.25" customHeight="1" x14ac:dyDescent="0.4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35"/>
      <c r="AB514" s="35"/>
      <c r="AC514" s="35"/>
      <c r="AD514" s="35"/>
      <c r="AE514" s="35"/>
    </row>
    <row r="515" spans="1:31" ht="14.25" customHeight="1" x14ac:dyDescent="0.4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35"/>
      <c r="AB515" s="35"/>
      <c r="AC515" s="35"/>
      <c r="AD515" s="35"/>
      <c r="AE515" s="35"/>
    </row>
    <row r="516" spans="1:31" ht="14.25" customHeight="1" x14ac:dyDescent="0.4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35"/>
      <c r="AB516" s="35"/>
      <c r="AC516" s="35"/>
      <c r="AD516" s="35"/>
      <c r="AE516" s="35"/>
    </row>
    <row r="517" spans="1:31" ht="14.25" customHeight="1" x14ac:dyDescent="0.4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35"/>
      <c r="AB517" s="35"/>
      <c r="AC517" s="35"/>
      <c r="AD517" s="35"/>
      <c r="AE517" s="35"/>
    </row>
    <row r="518" spans="1:31" ht="14.25" customHeight="1" x14ac:dyDescent="0.4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35"/>
      <c r="AB518" s="35"/>
      <c r="AC518" s="35"/>
      <c r="AD518" s="35"/>
      <c r="AE518" s="35"/>
    </row>
    <row r="519" spans="1:31" ht="14.25" customHeight="1" x14ac:dyDescent="0.4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35"/>
      <c r="AB519" s="35"/>
      <c r="AC519" s="35"/>
      <c r="AD519" s="35"/>
      <c r="AE519" s="35"/>
    </row>
    <row r="520" spans="1:31" ht="14.25" customHeight="1" x14ac:dyDescent="0.4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35"/>
      <c r="AB520" s="35"/>
      <c r="AC520" s="35"/>
      <c r="AD520" s="35"/>
      <c r="AE520" s="35"/>
    </row>
    <row r="521" spans="1:31" ht="14.25" customHeight="1" x14ac:dyDescent="0.4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35"/>
      <c r="AB521" s="35"/>
      <c r="AC521" s="35"/>
      <c r="AD521" s="35"/>
      <c r="AE521" s="35"/>
    </row>
    <row r="522" spans="1:31" ht="14.25" customHeight="1" x14ac:dyDescent="0.4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35"/>
      <c r="AB522" s="35"/>
      <c r="AC522" s="35"/>
      <c r="AD522" s="35"/>
      <c r="AE522" s="35"/>
    </row>
    <row r="523" spans="1:31" ht="14.25" customHeight="1" x14ac:dyDescent="0.4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35"/>
      <c r="AB523" s="35"/>
      <c r="AC523" s="35"/>
      <c r="AD523" s="35"/>
      <c r="AE523" s="35"/>
    </row>
    <row r="524" spans="1:31" ht="14.25" customHeight="1" x14ac:dyDescent="0.4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35"/>
      <c r="AB524" s="35"/>
      <c r="AC524" s="35"/>
      <c r="AD524" s="35"/>
      <c r="AE524" s="35"/>
    </row>
    <row r="525" spans="1:31" ht="14.25" customHeight="1" x14ac:dyDescent="0.4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35"/>
      <c r="AB525" s="35"/>
      <c r="AC525" s="35"/>
      <c r="AD525" s="35"/>
      <c r="AE525" s="35"/>
    </row>
    <row r="526" spans="1:31" ht="14.25" customHeight="1" x14ac:dyDescent="0.4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35"/>
      <c r="AB526" s="35"/>
      <c r="AC526" s="35"/>
      <c r="AD526" s="35"/>
      <c r="AE526" s="35"/>
    </row>
    <row r="527" spans="1:31" ht="14.25" customHeight="1" x14ac:dyDescent="0.4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35"/>
      <c r="AB527" s="35"/>
      <c r="AC527" s="35"/>
      <c r="AD527" s="35"/>
      <c r="AE527" s="35"/>
    </row>
    <row r="528" spans="1:31" ht="14.25" customHeight="1" x14ac:dyDescent="0.4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35"/>
      <c r="AB528" s="35"/>
      <c r="AC528" s="35"/>
      <c r="AD528" s="35"/>
      <c r="AE528" s="35"/>
    </row>
    <row r="529" spans="1:31" ht="14.25" customHeight="1" x14ac:dyDescent="0.4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35"/>
      <c r="AB529" s="35"/>
      <c r="AC529" s="35"/>
      <c r="AD529" s="35"/>
      <c r="AE529" s="35"/>
    </row>
    <row r="530" spans="1:31" ht="14.25" customHeight="1" x14ac:dyDescent="0.4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35"/>
      <c r="AB530" s="35"/>
      <c r="AC530" s="35"/>
      <c r="AD530" s="35"/>
      <c r="AE530" s="35"/>
    </row>
    <row r="531" spans="1:31" ht="14.25" customHeight="1" x14ac:dyDescent="0.4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35"/>
      <c r="AB531" s="35"/>
      <c r="AC531" s="35"/>
      <c r="AD531" s="35"/>
      <c r="AE531" s="35"/>
    </row>
    <row r="532" spans="1:31" ht="14.25" customHeight="1" x14ac:dyDescent="0.4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35"/>
      <c r="AB532" s="35"/>
      <c r="AC532" s="35"/>
      <c r="AD532" s="35"/>
      <c r="AE532" s="35"/>
    </row>
    <row r="533" spans="1:31" ht="14.25" customHeight="1" x14ac:dyDescent="0.4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35"/>
      <c r="AB533" s="35"/>
      <c r="AC533" s="35"/>
      <c r="AD533" s="35"/>
      <c r="AE533" s="35"/>
    </row>
    <row r="534" spans="1:31" ht="14.25" customHeight="1" x14ac:dyDescent="0.4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35"/>
      <c r="AB534" s="35"/>
      <c r="AC534" s="35"/>
      <c r="AD534" s="35"/>
      <c r="AE534" s="35"/>
    </row>
    <row r="535" spans="1:31" ht="14.25" customHeight="1" x14ac:dyDescent="0.4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35"/>
      <c r="AB535" s="35"/>
      <c r="AC535" s="35"/>
      <c r="AD535" s="35"/>
      <c r="AE535" s="35"/>
    </row>
    <row r="536" spans="1:31" ht="14.25" customHeight="1" x14ac:dyDescent="0.4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35"/>
      <c r="AB536" s="35"/>
      <c r="AC536" s="35"/>
      <c r="AD536" s="35"/>
      <c r="AE536" s="35"/>
    </row>
    <row r="537" spans="1:31" ht="14.25" customHeight="1" x14ac:dyDescent="0.4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35"/>
      <c r="AB537" s="35"/>
      <c r="AC537" s="35"/>
      <c r="AD537" s="35"/>
      <c r="AE537" s="35"/>
    </row>
    <row r="538" spans="1:31" ht="14.25" customHeight="1" x14ac:dyDescent="0.4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35"/>
      <c r="AB538" s="35"/>
      <c r="AC538" s="35"/>
      <c r="AD538" s="35"/>
      <c r="AE538" s="35"/>
    </row>
    <row r="539" spans="1:31" ht="14.25" customHeight="1" x14ac:dyDescent="0.4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35"/>
      <c r="AB539" s="35"/>
      <c r="AC539" s="35"/>
      <c r="AD539" s="35"/>
      <c r="AE539" s="35"/>
    </row>
    <row r="540" spans="1:31" ht="14.25" customHeight="1" x14ac:dyDescent="0.4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35"/>
      <c r="AB540" s="35"/>
      <c r="AC540" s="35"/>
      <c r="AD540" s="35"/>
      <c r="AE540" s="35"/>
    </row>
    <row r="541" spans="1:31" ht="14.25" customHeight="1" x14ac:dyDescent="0.4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35"/>
      <c r="AB541" s="35"/>
      <c r="AC541" s="35"/>
      <c r="AD541" s="35"/>
      <c r="AE541" s="35"/>
    </row>
    <row r="542" spans="1:31" ht="14.25" customHeight="1" x14ac:dyDescent="0.4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35"/>
      <c r="AB542" s="35"/>
      <c r="AC542" s="35"/>
      <c r="AD542" s="35"/>
      <c r="AE542" s="35"/>
    </row>
    <row r="543" spans="1:31" ht="14.25" customHeight="1" x14ac:dyDescent="0.4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35"/>
      <c r="AB543" s="35"/>
      <c r="AC543" s="35"/>
      <c r="AD543" s="35"/>
      <c r="AE543" s="35"/>
    </row>
    <row r="544" spans="1:31" ht="14.25" customHeight="1" x14ac:dyDescent="0.4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35"/>
      <c r="AB544" s="35"/>
      <c r="AC544" s="35"/>
      <c r="AD544" s="35"/>
      <c r="AE544" s="35"/>
    </row>
    <row r="545" spans="1:31" ht="14.25" customHeight="1" x14ac:dyDescent="0.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35"/>
      <c r="AB545" s="35"/>
      <c r="AC545" s="35"/>
      <c r="AD545" s="35"/>
      <c r="AE545" s="35"/>
    </row>
    <row r="546" spans="1:31" ht="14.25" customHeight="1" x14ac:dyDescent="0.4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35"/>
      <c r="AB546" s="35"/>
      <c r="AC546" s="35"/>
      <c r="AD546" s="35"/>
      <c r="AE546" s="35"/>
    </row>
    <row r="547" spans="1:31" ht="14.25" customHeight="1" x14ac:dyDescent="0.4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35"/>
      <c r="AB547" s="35"/>
      <c r="AC547" s="35"/>
      <c r="AD547" s="35"/>
      <c r="AE547" s="35"/>
    </row>
    <row r="548" spans="1:31" ht="14.25" customHeight="1" x14ac:dyDescent="0.4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35"/>
      <c r="AB548" s="35"/>
      <c r="AC548" s="35"/>
      <c r="AD548" s="35"/>
      <c r="AE548" s="35"/>
    </row>
    <row r="549" spans="1:31" ht="14.25" customHeight="1" x14ac:dyDescent="0.4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35"/>
      <c r="AB549" s="35"/>
      <c r="AC549" s="35"/>
      <c r="AD549" s="35"/>
      <c r="AE549" s="35"/>
    </row>
    <row r="550" spans="1:31" ht="14.25" customHeight="1" x14ac:dyDescent="0.4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35"/>
      <c r="AB550" s="35"/>
      <c r="AC550" s="35"/>
      <c r="AD550" s="35"/>
      <c r="AE550" s="35"/>
    </row>
    <row r="551" spans="1:31" ht="14.25" customHeight="1" x14ac:dyDescent="0.4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35"/>
      <c r="AB551" s="35"/>
      <c r="AC551" s="35"/>
      <c r="AD551" s="35"/>
      <c r="AE551" s="35"/>
    </row>
    <row r="552" spans="1:31" ht="14.25" customHeight="1" x14ac:dyDescent="0.4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35"/>
      <c r="AB552" s="35"/>
      <c r="AC552" s="35"/>
      <c r="AD552" s="35"/>
      <c r="AE552" s="35"/>
    </row>
    <row r="553" spans="1:31" ht="14.25" customHeight="1" x14ac:dyDescent="0.4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35"/>
      <c r="AB553" s="35"/>
      <c r="AC553" s="35"/>
      <c r="AD553" s="35"/>
      <c r="AE553" s="35"/>
    </row>
    <row r="554" spans="1:31" ht="14.25" customHeight="1" x14ac:dyDescent="0.4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35"/>
      <c r="AB554" s="35"/>
      <c r="AC554" s="35"/>
      <c r="AD554" s="35"/>
      <c r="AE554" s="35"/>
    </row>
    <row r="555" spans="1:31" ht="14.25" customHeight="1" x14ac:dyDescent="0.4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35"/>
      <c r="AB555" s="35"/>
      <c r="AC555" s="35"/>
      <c r="AD555" s="35"/>
      <c r="AE555" s="35"/>
    </row>
    <row r="556" spans="1:31" ht="14.25" customHeight="1" x14ac:dyDescent="0.4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35"/>
      <c r="AB556" s="35"/>
      <c r="AC556" s="35"/>
      <c r="AD556" s="35"/>
      <c r="AE556" s="35"/>
    </row>
    <row r="557" spans="1:31" ht="14.25" customHeight="1" x14ac:dyDescent="0.4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35"/>
      <c r="AB557" s="35"/>
      <c r="AC557" s="35"/>
      <c r="AD557" s="35"/>
      <c r="AE557" s="35"/>
    </row>
    <row r="558" spans="1:31" ht="14.25" customHeight="1" x14ac:dyDescent="0.4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35"/>
      <c r="AB558" s="35"/>
      <c r="AC558" s="35"/>
      <c r="AD558" s="35"/>
      <c r="AE558" s="35"/>
    </row>
    <row r="559" spans="1:31" ht="14.25" customHeight="1" x14ac:dyDescent="0.4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35"/>
      <c r="AB559" s="35"/>
      <c r="AC559" s="35"/>
      <c r="AD559" s="35"/>
      <c r="AE559" s="35"/>
    </row>
    <row r="560" spans="1:31" ht="14.25" customHeight="1" x14ac:dyDescent="0.4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35"/>
      <c r="AB560" s="35"/>
      <c r="AC560" s="35"/>
      <c r="AD560" s="35"/>
      <c r="AE560" s="35"/>
    </row>
    <row r="561" spans="1:31" ht="14.25" customHeight="1" x14ac:dyDescent="0.4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35"/>
      <c r="AB561" s="35"/>
      <c r="AC561" s="35"/>
      <c r="AD561" s="35"/>
      <c r="AE561" s="35"/>
    </row>
    <row r="562" spans="1:31" ht="14.25" customHeight="1" x14ac:dyDescent="0.4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35"/>
      <c r="AB562" s="35"/>
      <c r="AC562" s="35"/>
      <c r="AD562" s="35"/>
      <c r="AE562" s="35"/>
    </row>
    <row r="563" spans="1:31" ht="14.25" customHeight="1" x14ac:dyDescent="0.4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35"/>
      <c r="AB563" s="35"/>
      <c r="AC563" s="35"/>
      <c r="AD563" s="35"/>
      <c r="AE563" s="35"/>
    </row>
    <row r="564" spans="1:31" ht="14.25" customHeight="1" x14ac:dyDescent="0.4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35"/>
      <c r="AB564" s="35"/>
      <c r="AC564" s="35"/>
      <c r="AD564" s="35"/>
      <c r="AE564" s="35"/>
    </row>
    <row r="565" spans="1:31" ht="14.25" customHeight="1" x14ac:dyDescent="0.4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35"/>
      <c r="AB565" s="35"/>
      <c r="AC565" s="35"/>
      <c r="AD565" s="35"/>
      <c r="AE565" s="35"/>
    </row>
    <row r="566" spans="1:31" ht="14.25" customHeight="1" x14ac:dyDescent="0.4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35"/>
      <c r="AB566" s="35"/>
      <c r="AC566" s="35"/>
      <c r="AD566" s="35"/>
      <c r="AE566" s="35"/>
    </row>
    <row r="567" spans="1:31" ht="14.25" customHeight="1" x14ac:dyDescent="0.4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35"/>
      <c r="AB567" s="35"/>
      <c r="AC567" s="35"/>
      <c r="AD567" s="35"/>
      <c r="AE567" s="35"/>
    </row>
    <row r="568" spans="1:31" ht="14.25" customHeight="1" x14ac:dyDescent="0.4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35"/>
      <c r="AB568" s="35"/>
      <c r="AC568" s="35"/>
      <c r="AD568" s="35"/>
      <c r="AE568" s="35"/>
    </row>
    <row r="569" spans="1:31" ht="14.25" customHeight="1" x14ac:dyDescent="0.4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35"/>
      <c r="AB569" s="35"/>
      <c r="AC569" s="35"/>
      <c r="AD569" s="35"/>
      <c r="AE569" s="35"/>
    </row>
    <row r="570" spans="1:31" ht="14.25" customHeight="1" x14ac:dyDescent="0.4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35"/>
      <c r="AB570" s="35"/>
      <c r="AC570" s="35"/>
      <c r="AD570" s="35"/>
      <c r="AE570" s="35"/>
    </row>
    <row r="571" spans="1:31" ht="14.25" customHeight="1" x14ac:dyDescent="0.4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35"/>
      <c r="AB571" s="35"/>
      <c r="AC571" s="35"/>
      <c r="AD571" s="35"/>
      <c r="AE571" s="35"/>
    </row>
    <row r="572" spans="1:31" ht="14.25" customHeight="1" x14ac:dyDescent="0.4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35"/>
      <c r="AB572" s="35"/>
      <c r="AC572" s="35"/>
      <c r="AD572" s="35"/>
      <c r="AE572" s="35"/>
    </row>
    <row r="573" spans="1:31" ht="14.25" customHeight="1" x14ac:dyDescent="0.4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35"/>
      <c r="AB573" s="35"/>
      <c r="AC573" s="35"/>
      <c r="AD573" s="35"/>
      <c r="AE573" s="35"/>
    </row>
    <row r="574" spans="1:31" ht="14.25" customHeight="1" x14ac:dyDescent="0.4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35"/>
      <c r="AB574" s="35"/>
      <c r="AC574" s="35"/>
      <c r="AD574" s="35"/>
      <c r="AE574" s="35"/>
    </row>
    <row r="575" spans="1:31" ht="14.25" customHeight="1" x14ac:dyDescent="0.4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35"/>
      <c r="AB575" s="35"/>
      <c r="AC575" s="35"/>
      <c r="AD575" s="35"/>
      <c r="AE575" s="35"/>
    </row>
    <row r="576" spans="1:31" ht="14.25" customHeight="1" x14ac:dyDescent="0.4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35"/>
      <c r="AB576" s="35"/>
      <c r="AC576" s="35"/>
      <c r="AD576" s="35"/>
      <c r="AE576" s="35"/>
    </row>
    <row r="577" spans="1:31" ht="14.25" customHeight="1" x14ac:dyDescent="0.4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35"/>
      <c r="AB577" s="35"/>
      <c r="AC577" s="35"/>
      <c r="AD577" s="35"/>
      <c r="AE577" s="35"/>
    </row>
    <row r="578" spans="1:31" ht="14.25" customHeight="1" x14ac:dyDescent="0.4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35"/>
      <c r="AB578" s="35"/>
      <c r="AC578" s="35"/>
      <c r="AD578" s="35"/>
      <c r="AE578" s="35"/>
    </row>
    <row r="579" spans="1:31" ht="14.25" customHeight="1" x14ac:dyDescent="0.4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35"/>
      <c r="AB579" s="35"/>
      <c r="AC579" s="35"/>
      <c r="AD579" s="35"/>
      <c r="AE579" s="35"/>
    </row>
    <row r="580" spans="1:31" ht="14.25" customHeight="1" x14ac:dyDescent="0.4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35"/>
      <c r="AB580" s="35"/>
      <c r="AC580" s="35"/>
      <c r="AD580" s="35"/>
      <c r="AE580" s="35"/>
    </row>
    <row r="581" spans="1:31" ht="14.25" customHeight="1" x14ac:dyDescent="0.4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35"/>
      <c r="AB581" s="35"/>
      <c r="AC581" s="35"/>
      <c r="AD581" s="35"/>
      <c r="AE581" s="35"/>
    </row>
    <row r="582" spans="1:31" ht="14.25" customHeight="1" x14ac:dyDescent="0.4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35"/>
      <c r="AB582" s="35"/>
      <c r="AC582" s="35"/>
      <c r="AD582" s="35"/>
      <c r="AE582" s="35"/>
    </row>
    <row r="583" spans="1:31" ht="14.25" customHeight="1" x14ac:dyDescent="0.4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35"/>
      <c r="AB583" s="35"/>
      <c r="AC583" s="35"/>
      <c r="AD583" s="35"/>
      <c r="AE583" s="35"/>
    </row>
    <row r="584" spans="1:31" ht="14.25" customHeight="1" x14ac:dyDescent="0.4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35"/>
      <c r="AB584" s="35"/>
      <c r="AC584" s="35"/>
      <c r="AD584" s="35"/>
      <c r="AE584" s="35"/>
    </row>
    <row r="585" spans="1:31" ht="14.25" customHeight="1" x14ac:dyDescent="0.4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35"/>
      <c r="AB585" s="35"/>
      <c r="AC585" s="35"/>
      <c r="AD585" s="35"/>
      <c r="AE585" s="35"/>
    </row>
    <row r="586" spans="1:31" ht="14.25" customHeight="1" x14ac:dyDescent="0.4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35"/>
      <c r="AB586" s="35"/>
      <c r="AC586" s="35"/>
      <c r="AD586" s="35"/>
      <c r="AE586" s="35"/>
    </row>
    <row r="587" spans="1:31" ht="14.25" customHeight="1" x14ac:dyDescent="0.4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35"/>
      <c r="AB587" s="35"/>
      <c r="AC587" s="35"/>
      <c r="AD587" s="35"/>
      <c r="AE587" s="35"/>
    </row>
    <row r="588" spans="1:31" ht="14.25" customHeight="1" x14ac:dyDescent="0.4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35"/>
      <c r="AB588" s="35"/>
      <c r="AC588" s="35"/>
      <c r="AD588" s="35"/>
      <c r="AE588" s="35"/>
    </row>
    <row r="589" spans="1:31" ht="14.25" customHeight="1" x14ac:dyDescent="0.4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35"/>
      <c r="AB589" s="35"/>
      <c r="AC589" s="35"/>
      <c r="AD589" s="35"/>
      <c r="AE589" s="35"/>
    </row>
    <row r="590" spans="1:31" ht="14.25" customHeight="1" x14ac:dyDescent="0.4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35"/>
      <c r="AB590" s="35"/>
      <c r="AC590" s="35"/>
      <c r="AD590" s="35"/>
      <c r="AE590" s="35"/>
    </row>
    <row r="591" spans="1:31" ht="14.25" customHeight="1" x14ac:dyDescent="0.4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35"/>
      <c r="AB591" s="35"/>
      <c r="AC591" s="35"/>
      <c r="AD591" s="35"/>
      <c r="AE591" s="35"/>
    </row>
    <row r="592" spans="1:31" ht="14.25" customHeight="1" x14ac:dyDescent="0.4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35"/>
      <c r="AB592" s="35"/>
      <c r="AC592" s="35"/>
      <c r="AD592" s="35"/>
      <c r="AE592" s="35"/>
    </row>
    <row r="593" spans="1:31" ht="14.25" customHeight="1" x14ac:dyDescent="0.4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35"/>
      <c r="AB593" s="35"/>
      <c r="AC593" s="35"/>
      <c r="AD593" s="35"/>
      <c r="AE593" s="35"/>
    </row>
    <row r="594" spans="1:31" ht="14.25" customHeight="1" x14ac:dyDescent="0.4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35"/>
      <c r="AB594" s="35"/>
      <c r="AC594" s="35"/>
      <c r="AD594" s="35"/>
      <c r="AE594" s="35"/>
    </row>
    <row r="595" spans="1:31" ht="14.25" customHeight="1" x14ac:dyDescent="0.4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35"/>
      <c r="AB595" s="35"/>
      <c r="AC595" s="35"/>
      <c r="AD595" s="35"/>
      <c r="AE595" s="35"/>
    </row>
    <row r="596" spans="1:31" ht="14.25" customHeight="1" x14ac:dyDescent="0.4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35"/>
      <c r="AB596" s="35"/>
      <c r="AC596" s="35"/>
      <c r="AD596" s="35"/>
      <c r="AE596" s="35"/>
    </row>
    <row r="597" spans="1:31" ht="14.25" customHeight="1" x14ac:dyDescent="0.4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35"/>
      <c r="AB597" s="35"/>
      <c r="AC597" s="35"/>
      <c r="AD597" s="35"/>
      <c r="AE597" s="35"/>
    </row>
    <row r="598" spans="1:31" ht="14.25" customHeight="1" x14ac:dyDescent="0.4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35"/>
      <c r="AB598" s="35"/>
      <c r="AC598" s="35"/>
      <c r="AD598" s="35"/>
      <c r="AE598" s="35"/>
    </row>
    <row r="599" spans="1:31" ht="14.25" customHeight="1" x14ac:dyDescent="0.4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35"/>
      <c r="AB599" s="35"/>
      <c r="AC599" s="35"/>
      <c r="AD599" s="35"/>
      <c r="AE599" s="35"/>
    </row>
    <row r="600" spans="1:31" ht="14.25" customHeight="1" x14ac:dyDescent="0.4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35"/>
      <c r="AB600" s="35"/>
      <c r="AC600" s="35"/>
      <c r="AD600" s="35"/>
      <c r="AE600" s="35"/>
    </row>
    <row r="601" spans="1:31" ht="14.25" customHeight="1" x14ac:dyDescent="0.4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35"/>
      <c r="AB601" s="35"/>
      <c r="AC601" s="35"/>
      <c r="AD601" s="35"/>
      <c r="AE601" s="35"/>
    </row>
    <row r="602" spans="1:31" ht="14.25" customHeight="1" x14ac:dyDescent="0.4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35"/>
      <c r="AB602" s="35"/>
      <c r="AC602" s="35"/>
      <c r="AD602" s="35"/>
      <c r="AE602" s="35"/>
    </row>
    <row r="603" spans="1:31" ht="14.25" customHeight="1" x14ac:dyDescent="0.4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35"/>
      <c r="AB603" s="35"/>
      <c r="AC603" s="35"/>
      <c r="AD603" s="35"/>
      <c r="AE603" s="35"/>
    </row>
    <row r="604" spans="1:31" ht="14.25" customHeight="1" x14ac:dyDescent="0.4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35"/>
      <c r="AB604" s="35"/>
      <c r="AC604" s="35"/>
      <c r="AD604" s="35"/>
      <c r="AE604" s="35"/>
    </row>
    <row r="605" spans="1:31" ht="14.25" customHeight="1" x14ac:dyDescent="0.4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35"/>
      <c r="AB605" s="35"/>
      <c r="AC605" s="35"/>
      <c r="AD605" s="35"/>
      <c r="AE605" s="35"/>
    </row>
    <row r="606" spans="1:31" ht="14.25" customHeight="1" x14ac:dyDescent="0.4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35"/>
      <c r="AB606" s="35"/>
      <c r="AC606" s="35"/>
      <c r="AD606" s="35"/>
      <c r="AE606" s="35"/>
    </row>
    <row r="607" spans="1:31" ht="14.25" customHeight="1" x14ac:dyDescent="0.4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35"/>
      <c r="AB607" s="35"/>
      <c r="AC607" s="35"/>
      <c r="AD607" s="35"/>
      <c r="AE607" s="35"/>
    </row>
    <row r="608" spans="1:31" ht="14.25" customHeight="1" x14ac:dyDescent="0.4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35"/>
      <c r="AB608" s="35"/>
      <c r="AC608" s="35"/>
      <c r="AD608" s="35"/>
      <c r="AE608" s="35"/>
    </row>
    <row r="609" spans="1:31" ht="14.25" customHeight="1" x14ac:dyDescent="0.4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35"/>
      <c r="AB609" s="35"/>
      <c r="AC609" s="35"/>
      <c r="AD609" s="35"/>
      <c r="AE609" s="35"/>
    </row>
    <row r="610" spans="1:31" ht="14.25" customHeight="1" x14ac:dyDescent="0.4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35"/>
      <c r="AB610" s="35"/>
      <c r="AC610" s="35"/>
      <c r="AD610" s="35"/>
      <c r="AE610" s="35"/>
    </row>
    <row r="611" spans="1:31" ht="14.25" customHeight="1" x14ac:dyDescent="0.4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35"/>
      <c r="AB611" s="35"/>
      <c r="AC611" s="35"/>
      <c r="AD611" s="35"/>
      <c r="AE611" s="35"/>
    </row>
    <row r="612" spans="1:31" ht="14.25" customHeight="1" x14ac:dyDescent="0.4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35"/>
      <c r="AB612" s="35"/>
      <c r="AC612" s="35"/>
      <c r="AD612" s="35"/>
      <c r="AE612" s="35"/>
    </row>
    <row r="613" spans="1:31" ht="14.25" customHeight="1" x14ac:dyDescent="0.4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35"/>
      <c r="AB613" s="35"/>
      <c r="AC613" s="35"/>
      <c r="AD613" s="35"/>
      <c r="AE613" s="35"/>
    </row>
    <row r="614" spans="1:31" ht="14.25" customHeight="1" x14ac:dyDescent="0.4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35"/>
      <c r="AB614" s="35"/>
      <c r="AC614" s="35"/>
      <c r="AD614" s="35"/>
      <c r="AE614" s="35"/>
    </row>
    <row r="615" spans="1:31" ht="14.25" customHeight="1" x14ac:dyDescent="0.4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35"/>
      <c r="AB615" s="35"/>
      <c r="AC615" s="35"/>
      <c r="AD615" s="35"/>
      <c r="AE615" s="35"/>
    </row>
    <row r="616" spans="1:31" ht="14.25" customHeight="1" x14ac:dyDescent="0.4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35"/>
      <c r="AB616" s="35"/>
      <c r="AC616" s="35"/>
      <c r="AD616" s="35"/>
      <c r="AE616" s="35"/>
    </row>
    <row r="617" spans="1:31" ht="14.25" customHeight="1" x14ac:dyDescent="0.4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35"/>
      <c r="AB617" s="35"/>
      <c r="AC617" s="35"/>
      <c r="AD617" s="35"/>
      <c r="AE617" s="35"/>
    </row>
    <row r="618" spans="1:31" ht="14.25" customHeight="1" x14ac:dyDescent="0.4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35"/>
      <c r="AB618" s="35"/>
      <c r="AC618" s="35"/>
      <c r="AD618" s="35"/>
      <c r="AE618" s="35"/>
    </row>
    <row r="619" spans="1:31" ht="14.25" customHeight="1" x14ac:dyDescent="0.4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35"/>
      <c r="AB619" s="35"/>
      <c r="AC619" s="35"/>
      <c r="AD619" s="35"/>
      <c r="AE619" s="35"/>
    </row>
    <row r="620" spans="1:31" ht="14.25" customHeight="1" x14ac:dyDescent="0.4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35"/>
      <c r="AB620" s="35"/>
      <c r="AC620" s="35"/>
      <c r="AD620" s="35"/>
      <c r="AE620" s="35"/>
    </row>
    <row r="621" spans="1:31" ht="14.25" customHeight="1" x14ac:dyDescent="0.4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35"/>
      <c r="AB621" s="35"/>
      <c r="AC621" s="35"/>
      <c r="AD621" s="35"/>
      <c r="AE621" s="35"/>
    </row>
    <row r="622" spans="1:31" ht="14.25" customHeight="1" x14ac:dyDescent="0.4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35"/>
      <c r="AB622" s="35"/>
      <c r="AC622" s="35"/>
      <c r="AD622" s="35"/>
      <c r="AE622" s="35"/>
    </row>
    <row r="623" spans="1:31" ht="14.25" customHeight="1" x14ac:dyDescent="0.4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35"/>
      <c r="AB623" s="35"/>
      <c r="AC623" s="35"/>
      <c r="AD623" s="35"/>
      <c r="AE623" s="35"/>
    </row>
    <row r="624" spans="1:31" ht="14.25" customHeight="1" x14ac:dyDescent="0.4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35"/>
      <c r="AB624" s="35"/>
      <c r="AC624" s="35"/>
      <c r="AD624" s="35"/>
      <c r="AE624" s="35"/>
    </row>
    <row r="625" spans="1:31" ht="14.25" customHeight="1" x14ac:dyDescent="0.4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35"/>
      <c r="AB625" s="35"/>
      <c r="AC625" s="35"/>
      <c r="AD625" s="35"/>
      <c r="AE625" s="35"/>
    </row>
    <row r="626" spans="1:31" ht="14.25" customHeight="1" x14ac:dyDescent="0.4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35"/>
      <c r="AB626" s="35"/>
      <c r="AC626" s="35"/>
      <c r="AD626" s="35"/>
      <c r="AE626" s="35"/>
    </row>
    <row r="627" spans="1:31" ht="14.25" customHeight="1" x14ac:dyDescent="0.4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35"/>
      <c r="AB627" s="35"/>
      <c r="AC627" s="35"/>
      <c r="AD627" s="35"/>
      <c r="AE627" s="35"/>
    </row>
    <row r="628" spans="1:31" ht="14.25" customHeight="1" x14ac:dyDescent="0.4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35"/>
      <c r="AB628" s="35"/>
      <c r="AC628" s="35"/>
      <c r="AD628" s="35"/>
      <c r="AE628" s="35"/>
    </row>
    <row r="629" spans="1:31" ht="14.25" customHeight="1" x14ac:dyDescent="0.4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35"/>
      <c r="AB629" s="35"/>
      <c r="AC629" s="35"/>
      <c r="AD629" s="35"/>
      <c r="AE629" s="35"/>
    </row>
    <row r="630" spans="1:31" ht="14.25" customHeight="1" x14ac:dyDescent="0.4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35"/>
      <c r="AB630" s="35"/>
      <c r="AC630" s="35"/>
      <c r="AD630" s="35"/>
      <c r="AE630" s="35"/>
    </row>
    <row r="631" spans="1:31" ht="14.25" customHeight="1" x14ac:dyDescent="0.4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35"/>
      <c r="AB631" s="35"/>
      <c r="AC631" s="35"/>
      <c r="AD631" s="35"/>
      <c r="AE631" s="35"/>
    </row>
    <row r="632" spans="1:31" ht="14.25" customHeight="1" x14ac:dyDescent="0.4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35"/>
      <c r="AB632" s="35"/>
      <c r="AC632" s="35"/>
      <c r="AD632" s="35"/>
      <c r="AE632" s="35"/>
    </row>
    <row r="633" spans="1:31" ht="14.25" customHeight="1" x14ac:dyDescent="0.4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35"/>
      <c r="AB633" s="35"/>
      <c r="AC633" s="35"/>
      <c r="AD633" s="35"/>
      <c r="AE633" s="35"/>
    </row>
    <row r="634" spans="1:31" ht="14.25" customHeight="1" x14ac:dyDescent="0.4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35"/>
      <c r="AB634" s="35"/>
      <c r="AC634" s="35"/>
      <c r="AD634" s="35"/>
      <c r="AE634" s="35"/>
    </row>
    <row r="635" spans="1:31" ht="14.25" customHeight="1" x14ac:dyDescent="0.4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35"/>
      <c r="AB635" s="35"/>
      <c r="AC635" s="35"/>
      <c r="AD635" s="35"/>
      <c r="AE635" s="35"/>
    </row>
    <row r="636" spans="1:31" ht="14.25" customHeight="1" x14ac:dyDescent="0.4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35"/>
      <c r="AB636" s="35"/>
      <c r="AC636" s="35"/>
      <c r="AD636" s="35"/>
      <c r="AE636" s="35"/>
    </row>
    <row r="637" spans="1:31" ht="14.25" customHeight="1" x14ac:dyDescent="0.4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35"/>
      <c r="AB637" s="35"/>
      <c r="AC637" s="35"/>
      <c r="AD637" s="35"/>
      <c r="AE637" s="35"/>
    </row>
    <row r="638" spans="1:31" ht="14.25" customHeight="1" x14ac:dyDescent="0.4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35"/>
      <c r="AB638" s="35"/>
      <c r="AC638" s="35"/>
      <c r="AD638" s="35"/>
      <c r="AE638" s="35"/>
    </row>
    <row r="639" spans="1:31" ht="14.25" customHeight="1" x14ac:dyDescent="0.4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35"/>
      <c r="AB639" s="35"/>
      <c r="AC639" s="35"/>
      <c r="AD639" s="35"/>
      <c r="AE639" s="35"/>
    </row>
    <row r="640" spans="1:31" ht="14.25" customHeight="1" x14ac:dyDescent="0.4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35"/>
      <c r="AB640" s="35"/>
      <c r="AC640" s="35"/>
      <c r="AD640" s="35"/>
      <c r="AE640" s="35"/>
    </row>
    <row r="641" spans="1:31" ht="14.25" customHeight="1" x14ac:dyDescent="0.4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35"/>
      <c r="AB641" s="35"/>
      <c r="AC641" s="35"/>
      <c r="AD641" s="35"/>
      <c r="AE641" s="35"/>
    </row>
    <row r="642" spans="1:31" ht="14.25" customHeight="1" x14ac:dyDescent="0.4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35"/>
      <c r="AB642" s="35"/>
      <c r="AC642" s="35"/>
      <c r="AD642" s="35"/>
      <c r="AE642" s="35"/>
    </row>
    <row r="643" spans="1:31" ht="14.25" customHeight="1" x14ac:dyDescent="0.4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35"/>
      <c r="AB643" s="35"/>
      <c r="AC643" s="35"/>
      <c r="AD643" s="35"/>
      <c r="AE643" s="35"/>
    </row>
    <row r="644" spans="1:31" ht="14.25" customHeight="1" x14ac:dyDescent="0.4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35"/>
      <c r="AB644" s="35"/>
      <c r="AC644" s="35"/>
      <c r="AD644" s="35"/>
      <c r="AE644" s="35"/>
    </row>
    <row r="645" spans="1:31" ht="14.25" customHeight="1" x14ac:dyDescent="0.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35"/>
      <c r="AB645" s="35"/>
      <c r="AC645" s="35"/>
      <c r="AD645" s="35"/>
      <c r="AE645" s="35"/>
    </row>
    <row r="646" spans="1:31" ht="14.25" customHeight="1" x14ac:dyDescent="0.4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35"/>
      <c r="AB646" s="35"/>
      <c r="AC646" s="35"/>
      <c r="AD646" s="35"/>
      <c r="AE646" s="35"/>
    </row>
    <row r="647" spans="1:31" ht="14.25" customHeight="1" x14ac:dyDescent="0.4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35"/>
      <c r="AB647" s="35"/>
      <c r="AC647" s="35"/>
      <c r="AD647" s="35"/>
      <c r="AE647" s="35"/>
    </row>
    <row r="648" spans="1:31" ht="14.25" customHeight="1" x14ac:dyDescent="0.4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35"/>
      <c r="AB648" s="35"/>
      <c r="AC648" s="35"/>
      <c r="AD648" s="35"/>
      <c r="AE648" s="35"/>
    </row>
    <row r="649" spans="1:31" ht="14.25" customHeight="1" x14ac:dyDescent="0.4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35"/>
      <c r="AB649" s="35"/>
      <c r="AC649" s="35"/>
      <c r="AD649" s="35"/>
      <c r="AE649" s="35"/>
    </row>
    <row r="650" spans="1:31" ht="14.25" customHeight="1" x14ac:dyDescent="0.4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35"/>
      <c r="AB650" s="35"/>
      <c r="AC650" s="35"/>
      <c r="AD650" s="35"/>
      <c r="AE650" s="35"/>
    </row>
    <row r="651" spans="1:31" ht="14.25" customHeight="1" x14ac:dyDescent="0.4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35"/>
      <c r="AB651" s="35"/>
      <c r="AC651" s="35"/>
      <c r="AD651" s="35"/>
      <c r="AE651" s="35"/>
    </row>
    <row r="652" spans="1:31" ht="14.25" customHeight="1" x14ac:dyDescent="0.4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35"/>
      <c r="AB652" s="35"/>
      <c r="AC652" s="35"/>
      <c r="AD652" s="35"/>
      <c r="AE652" s="35"/>
    </row>
    <row r="653" spans="1:31" ht="14.25" customHeight="1" x14ac:dyDescent="0.4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35"/>
      <c r="AB653" s="35"/>
      <c r="AC653" s="35"/>
      <c r="AD653" s="35"/>
      <c r="AE653" s="35"/>
    </row>
    <row r="654" spans="1:31" ht="14.25" customHeight="1" x14ac:dyDescent="0.4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35"/>
      <c r="AB654" s="35"/>
      <c r="AC654" s="35"/>
      <c r="AD654" s="35"/>
      <c r="AE654" s="35"/>
    </row>
    <row r="655" spans="1:31" ht="14.25" customHeight="1" x14ac:dyDescent="0.4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35"/>
      <c r="AB655" s="35"/>
      <c r="AC655" s="35"/>
      <c r="AD655" s="35"/>
      <c r="AE655" s="35"/>
    </row>
    <row r="656" spans="1:31" ht="14.25" customHeight="1" x14ac:dyDescent="0.4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35"/>
      <c r="AB656" s="35"/>
      <c r="AC656" s="35"/>
      <c r="AD656" s="35"/>
      <c r="AE656" s="35"/>
    </row>
    <row r="657" spans="1:31" ht="14.25" customHeight="1" x14ac:dyDescent="0.4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35"/>
      <c r="AB657" s="35"/>
      <c r="AC657" s="35"/>
      <c r="AD657" s="35"/>
      <c r="AE657" s="35"/>
    </row>
    <row r="658" spans="1:31" ht="14.25" customHeight="1" x14ac:dyDescent="0.4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35"/>
      <c r="AB658" s="35"/>
      <c r="AC658" s="35"/>
      <c r="AD658" s="35"/>
      <c r="AE658" s="35"/>
    </row>
    <row r="659" spans="1:31" ht="14.25" customHeight="1" x14ac:dyDescent="0.4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35"/>
      <c r="AB659" s="35"/>
      <c r="AC659" s="35"/>
      <c r="AD659" s="35"/>
      <c r="AE659" s="35"/>
    </row>
    <row r="660" spans="1:31" ht="14.25" customHeight="1" x14ac:dyDescent="0.4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35"/>
      <c r="AB660" s="35"/>
      <c r="AC660" s="35"/>
      <c r="AD660" s="35"/>
      <c r="AE660" s="35"/>
    </row>
    <row r="661" spans="1:31" ht="14.25" customHeight="1" x14ac:dyDescent="0.4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35"/>
      <c r="AB661" s="35"/>
      <c r="AC661" s="35"/>
      <c r="AD661" s="35"/>
      <c r="AE661" s="35"/>
    </row>
    <row r="662" spans="1:31" ht="14.25" customHeight="1" x14ac:dyDescent="0.4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35"/>
      <c r="AB662" s="35"/>
      <c r="AC662" s="35"/>
      <c r="AD662" s="35"/>
      <c r="AE662" s="35"/>
    </row>
    <row r="663" spans="1:31" ht="14.25" customHeight="1" x14ac:dyDescent="0.4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35"/>
      <c r="AB663" s="35"/>
      <c r="AC663" s="35"/>
      <c r="AD663" s="35"/>
      <c r="AE663" s="35"/>
    </row>
    <row r="664" spans="1:31" ht="14.25" customHeight="1" x14ac:dyDescent="0.4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35"/>
      <c r="AB664" s="35"/>
      <c r="AC664" s="35"/>
      <c r="AD664" s="35"/>
      <c r="AE664" s="35"/>
    </row>
    <row r="665" spans="1:31" ht="14.25" customHeight="1" x14ac:dyDescent="0.4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35"/>
      <c r="AB665" s="35"/>
      <c r="AC665" s="35"/>
      <c r="AD665" s="35"/>
      <c r="AE665" s="35"/>
    </row>
    <row r="666" spans="1:31" ht="14.25" customHeight="1" x14ac:dyDescent="0.4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35"/>
      <c r="AB666" s="35"/>
      <c r="AC666" s="35"/>
      <c r="AD666" s="35"/>
      <c r="AE666" s="35"/>
    </row>
    <row r="667" spans="1:31" ht="14.25" customHeight="1" x14ac:dyDescent="0.4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35"/>
      <c r="AB667" s="35"/>
      <c r="AC667" s="35"/>
      <c r="AD667" s="35"/>
      <c r="AE667" s="35"/>
    </row>
    <row r="668" spans="1:31" ht="14.25" customHeight="1" x14ac:dyDescent="0.4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35"/>
      <c r="AB668" s="35"/>
      <c r="AC668" s="35"/>
      <c r="AD668" s="35"/>
      <c r="AE668" s="35"/>
    </row>
    <row r="669" spans="1:31" ht="14.25" customHeight="1" x14ac:dyDescent="0.4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35"/>
      <c r="AB669" s="35"/>
      <c r="AC669" s="35"/>
      <c r="AD669" s="35"/>
      <c r="AE669" s="35"/>
    </row>
    <row r="670" spans="1:31" ht="14.25" customHeight="1" x14ac:dyDescent="0.4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35"/>
      <c r="AB670" s="35"/>
      <c r="AC670" s="35"/>
      <c r="AD670" s="35"/>
      <c r="AE670" s="35"/>
    </row>
    <row r="671" spans="1:31" ht="14.25" customHeight="1" x14ac:dyDescent="0.4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35"/>
      <c r="AB671" s="35"/>
      <c r="AC671" s="35"/>
      <c r="AD671" s="35"/>
      <c r="AE671" s="35"/>
    </row>
    <row r="672" spans="1:31" ht="14.25" customHeight="1" x14ac:dyDescent="0.4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35"/>
      <c r="AB672" s="35"/>
      <c r="AC672" s="35"/>
      <c r="AD672" s="35"/>
      <c r="AE672" s="35"/>
    </row>
    <row r="673" spans="1:31" ht="14.25" customHeight="1" x14ac:dyDescent="0.4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35"/>
      <c r="AB673" s="35"/>
      <c r="AC673" s="35"/>
      <c r="AD673" s="35"/>
      <c r="AE673" s="35"/>
    </row>
    <row r="674" spans="1:31" ht="14.25" customHeight="1" x14ac:dyDescent="0.4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35"/>
      <c r="AB674" s="35"/>
      <c r="AC674" s="35"/>
      <c r="AD674" s="35"/>
      <c r="AE674" s="35"/>
    </row>
    <row r="675" spans="1:31" ht="14.25" customHeight="1" x14ac:dyDescent="0.4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35"/>
      <c r="AB675" s="35"/>
      <c r="AC675" s="35"/>
      <c r="AD675" s="35"/>
      <c r="AE675" s="35"/>
    </row>
    <row r="676" spans="1:31" ht="14.25" customHeight="1" x14ac:dyDescent="0.4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35"/>
      <c r="AB676" s="35"/>
      <c r="AC676" s="35"/>
      <c r="AD676" s="35"/>
      <c r="AE676" s="35"/>
    </row>
    <row r="677" spans="1:31" ht="14.25" customHeight="1" x14ac:dyDescent="0.4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35"/>
      <c r="AB677" s="35"/>
      <c r="AC677" s="35"/>
      <c r="AD677" s="35"/>
      <c r="AE677" s="35"/>
    </row>
    <row r="678" spans="1:31" ht="14.25" customHeight="1" x14ac:dyDescent="0.4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35"/>
      <c r="AB678" s="35"/>
      <c r="AC678" s="35"/>
      <c r="AD678" s="35"/>
      <c r="AE678" s="35"/>
    </row>
    <row r="679" spans="1:31" ht="14.25" customHeight="1" x14ac:dyDescent="0.4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35"/>
      <c r="AB679" s="35"/>
      <c r="AC679" s="35"/>
      <c r="AD679" s="35"/>
      <c r="AE679" s="35"/>
    </row>
    <row r="680" spans="1:31" ht="14.25" customHeight="1" x14ac:dyDescent="0.4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35"/>
      <c r="AB680" s="35"/>
      <c r="AC680" s="35"/>
      <c r="AD680" s="35"/>
      <c r="AE680" s="35"/>
    </row>
    <row r="681" spans="1:31" ht="14.25" customHeight="1" x14ac:dyDescent="0.4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35"/>
      <c r="AB681" s="35"/>
      <c r="AC681" s="35"/>
      <c r="AD681" s="35"/>
      <c r="AE681" s="35"/>
    </row>
    <row r="682" spans="1:31" ht="14.25" customHeight="1" x14ac:dyDescent="0.4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35"/>
      <c r="AB682" s="35"/>
      <c r="AC682" s="35"/>
      <c r="AD682" s="35"/>
      <c r="AE682" s="35"/>
    </row>
    <row r="683" spans="1:31" ht="14.25" customHeight="1" x14ac:dyDescent="0.4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35"/>
      <c r="AB683" s="35"/>
      <c r="AC683" s="35"/>
      <c r="AD683" s="35"/>
      <c r="AE683" s="35"/>
    </row>
    <row r="684" spans="1:31" ht="14.25" customHeight="1" x14ac:dyDescent="0.4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35"/>
      <c r="AB684" s="35"/>
      <c r="AC684" s="35"/>
      <c r="AD684" s="35"/>
      <c r="AE684" s="35"/>
    </row>
    <row r="685" spans="1:31" ht="14.25" customHeight="1" x14ac:dyDescent="0.4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35"/>
      <c r="AB685" s="35"/>
      <c r="AC685" s="35"/>
      <c r="AD685" s="35"/>
      <c r="AE685" s="35"/>
    </row>
    <row r="686" spans="1:31" ht="14.25" customHeight="1" x14ac:dyDescent="0.4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35"/>
      <c r="AB686" s="35"/>
      <c r="AC686" s="35"/>
      <c r="AD686" s="35"/>
      <c r="AE686" s="35"/>
    </row>
    <row r="687" spans="1:31" ht="14.25" customHeight="1" x14ac:dyDescent="0.4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35"/>
      <c r="AB687" s="35"/>
      <c r="AC687" s="35"/>
      <c r="AD687" s="35"/>
      <c r="AE687" s="35"/>
    </row>
    <row r="688" spans="1:31" ht="14.25" customHeight="1" x14ac:dyDescent="0.4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35"/>
      <c r="AB688" s="35"/>
      <c r="AC688" s="35"/>
      <c r="AD688" s="35"/>
      <c r="AE688" s="35"/>
    </row>
    <row r="689" spans="1:31" ht="14.25" customHeight="1" x14ac:dyDescent="0.4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35"/>
      <c r="AB689" s="35"/>
      <c r="AC689" s="35"/>
      <c r="AD689" s="35"/>
      <c r="AE689" s="35"/>
    </row>
    <row r="690" spans="1:31" ht="14.25" customHeight="1" x14ac:dyDescent="0.4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35"/>
      <c r="AB690" s="35"/>
      <c r="AC690" s="35"/>
      <c r="AD690" s="35"/>
      <c r="AE690" s="35"/>
    </row>
    <row r="691" spans="1:31" ht="14.25" customHeight="1" x14ac:dyDescent="0.4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35"/>
      <c r="AB691" s="35"/>
      <c r="AC691" s="35"/>
      <c r="AD691" s="35"/>
      <c r="AE691" s="35"/>
    </row>
    <row r="692" spans="1:31" ht="14.25" customHeight="1" x14ac:dyDescent="0.4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35"/>
      <c r="AB692" s="35"/>
      <c r="AC692" s="35"/>
      <c r="AD692" s="35"/>
      <c r="AE692" s="35"/>
    </row>
    <row r="693" spans="1:31" ht="14.25" customHeight="1" x14ac:dyDescent="0.4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35"/>
      <c r="AB693" s="35"/>
      <c r="AC693" s="35"/>
      <c r="AD693" s="35"/>
      <c r="AE693" s="35"/>
    </row>
    <row r="694" spans="1:31" ht="14.25" customHeight="1" x14ac:dyDescent="0.4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35"/>
      <c r="AB694" s="35"/>
      <c r="AC694" s="35"/>
      <c r="AD694" s="35"/>
      <c r="AE694" s="35"/>
    </row>
    <row r="695" spans="1:31" ht="14.25" customHeight="1" x14ac:dyDescent="0.4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35"/>
      <c r="AB695" s="35"/>
      <c r="AC695" s="35"/>
      <c r="AD695" s="35"/>
      <c r="AE695" s="35"/>
    </row>
    <row r="696" spans="1:31" ht="14.25" customHeight="1" x14ac:dyDescent="0.4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35"/>
      <c r="AB696" s="35"/>
      <c r="AC696" s="35"/>
      <c r="AD696" s="35"/>
      <c r="AE696" s="35"/>
    </row>
    <row r="697" spans="1:31" ht="14.25" customHeight="1" x14ac:dyDescent="0.4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35"/>
      <c r="AB697" s="35"/>
      <c r="AC697" s="35"/>
      <c r="AD697" s="35"/>
      <c r="AE697" s="35"/>
    </row>
    <row r="698" spans="1:31" ht="14.25" customHeight="1" x14ac:dyDescent="0.4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35"/>
      <c r="AB698" s="35"/>
      <c r="AC698" s="35"/>
      <c r="AD698" s="35"/>
      <c r="AE698" s="35"/>
    </row>
    <row r="699" spans="1:31" ht="14.25" customHeight="1" x14ac:dyDescent="0.4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35"/>
      <c r="AB699" s="35"/>
      <c r="AC699" s="35"/>
      <c r="AD699" s="35"/>
      <c r="AE699" s="35"/>
    </row>
    <row r="700" spans="1:31" ht="14.25" customHeight="1" x14ac:dyDescent="0.4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35"/>
      <c r="AB700" s="35"/>
      <c r="AC700" s="35"/>
      <c r="AD700" s="35"/>
      <c r="AE700" s="35"/>
    </row>
    <row r="701" spans="1:31" ht="14.25" customHeight="1" x14ac:dyDescent="0.4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35"/>
      <c r="AB701" s="35"/>
      <c r="AC701" s="35"/>
      <c r="AD701" s="35"/>
      <c r="AE701" s="35"/>
    </row>
    <row r="702" spans="1:31" ht="14.25" customHeight="1" x14ac:dyDescent="0.4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35"/>
      <c r="AB702" s="35"/>
      <c r="AC702" s="35"/>
      <c r="AD702" s="35"/>
      <c r="AE702" s="35"/>
    </row>
    <row r="703" spans="1:31" ht="14.25" customHeight="1" x14ac:dyDescent="0.4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35"/>
      <c r="AB703" s="35"/>
      <c r="AC703" s="35"/>
      <c r="AD703" s="35"/>
      <c r="AE703" s="35"/>
    </row>
    <row r="704" spans="1:31" ht="14.25" customHeight="1" x14ac:dyDescent="0.4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35"/>
      <c r="AB704" s="35"/>
      <c r="AC704" s="35"/>
      <c r="AD704" s="35"/>
      <c r="AE704" s="35"/>
    </row>
    <row r="705" spans="1:31" ht="14.25" customHeight="1" x14ac:dyDescent="0.4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35"/>
      <c r="AB705" s="35"/>
      <c r="AC705" s="35"/>
      <c r="AD705" s="35"/>
      <c r="AE705" s="35"/>
    </row>
    <row r="706" spans="1:31" ht="14.25" customHeight="1" x14ac:dyDescent="0.4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35"/>
      <c r="AB706" s="35"/>
      <c r="AC706" s="35"/>
      <c r="AD706" s="35"/>
      <c r="AE706" s="35"/>
    </row>
    <row r="707" spans="1:31" ht="14.25" customHeight="1" x14ac:dyDescent="0.4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35"/>
      <c r="AB707" s="35"/>
      <c r="AC707" s="35"/>
      <c r="AD707" s="35"/>
      <c r="AE707" s="35"/>
    </row>
    <row r="708" spans="1:31" ht="14.25" customHeight="1" x14ac:dyDescent="0.4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35"/>
      <c r="AB708" s="35"/>
      <c r="AC708" s="35"/>
      <c r="AD708" s="35"/>
      <c r="AE708" s="35"/>
    </row>
    <row r="709" spans="1:31" ht="14.25" customHeight="1" x14ac:dyDescent="0.4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35"/>
      <c r="AB709" s="35"/>
      <c r="AC709" s="35"/>
      <c r="AD709" s="35"/>
      <c r="AE709" s="35"/>
    </row>
    <row r="710" spans="1:31" ht="14.25" customHeight="1" x14ac:dyDescent="0.4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35"/>
      <c r="AB710" s="35"/>
      <c r="AC710" s="35"/>
      <c r="AD710" s="35"/>
      <c r="AE710" s="35"/>
    </row>
    <row r="711" spans="1:31" ht="14.25" customHeight="1" x14ac:dyDescent="0.4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35"/>
      <c r="AB711" s="35"/>
      <c r="AC711" s="35"/>
      <c r="AD711" s="35"/>
      <c r="AE711" s="35"/>
    </row>
    <row r="712" spans="1:31" ht="14.25" customHeight="1" x14ac:dyDescent="0.4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35"/>
      <c r="AB712" s="35"/>
      <c r="AC712" s="35"/>
      <c r="AD712" s="35"/>
      <c r="AE712" s="35"/>
    </row>
    <row r="713" spans="1:31" ht="14.25" customHeight="1" x14ac:dyDescent="0.4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35"/>
      <c r="AB713" s="35"/>
      <c r="AC713" s="35"/>
      <c r="AD713" s="35"/>
      <c r="AE713" s="35"/>
    </row>
    <row r="714" spans="1:31" ht="14.25" customHeight="1" x14ac:dyDescent="0.4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35"/>
      <c r="AB714" s="35"/>
      <c r="AC714" s="35"/>
      <c r="AD714" s="35"/>
      <c r="AE714" s="35"/>
    </row>
    <row r="715" spans="1:31" ht="14.25" customHeight="1" x14ac:dyDescent="0.4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35"/>
      <c r="AB715" s="35"/>
      <c r="AC715" s="35"/>
      <c r="AD715" s="35"/>
      <c r="AE715" s="35"/>
    </row>
    <row r="716" spans="1:31" ht="14.25" customHeight="1" x14ac:dyDescent="0.4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35"/>
      <c r="AB716" s="35"/>
      <c r="AC716" s="35"/>
      <c r="AD716" s="35"/>
      <c r="AE716" s="35"/>
    </row>
    <row r="717" spans="1:31" ht="14.25" customHeight="1" x14ac:dyDescent="0.4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35"/>
      <c r="AB717" s="35"/>
      <c r="AC717" s="35"/>
      <c r="AD717" s="35"/>
      <c r="AE717" s="35"/>
    </row>
    <row r="718" spans="1:31" ht="14.25" customHeight="1" x14ac:dyDescent="0.4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35"/>
      <c r="AB718" s="35"/>
      <c r="AC718" s="35"/>
      <c r="AD718" s="35"/>
      <c r="AE718" s="35"/>
    </row>
    <row r="719" spans="1:31" ht="14.25" customHeight="1" x14ac:dyDescent="0.4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35"/>
      <c r="AB719" s="35"/>
      <c r="AC719" s="35"/>
      <c r="AD719" s="35"/>
      <c r="AE719" s="35"/>
    </row>
    <row r="720" spans="1:31" ht="14.25" customHeight="1" x14ac:dyDescent="0.4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35"/>
      <c r="AB720" s="35"/>
      <c r="AC720" s="35"/>
      <c r="AD720" s="35"/>
      <c r="AE720" s="35"/>
    </row>
    <row r="721" spans="1:31" ht="14.25" customHeight="1" x14ac:dyDescent="0.4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35"/>
      <c r="AB721" s="35"/>
      <c r="AC721" s="35"/>
      <c r="AD721" s="35"/>
      <c r="AE721" s="35"/>
    </row>
    <row r="722" spans="1:31" ht="14.25" customHeight="1" x14ac:dyDescent="0.4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35"/>
      <c r="AB722" s="35"/>
      <c r="AC722" s="35"/>
      <c r="AD722" s="35"/>
      <c r="AE722" s="35"/>
    </row>
    <row r="723" spans="1:31" ht="14.25" customHeight="1" x14ac:dyDescent="0.4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35"/>
      <c r="AB723" s="35"/>
      <c r="AC723" s="35"/>
      <c r="AD723" s="35"/>
      <c r="AE723" s="35"/>
    </row>
    <row r="724" spans="1:31" ht="14.25" customHeight="1" x14ac:dyDescent="0.4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35"/>
      <c r="AB724" s="35"/>
      <c r="AC724" s="35"/>
      <c r="AD724" s="35"/>
      <c r="AE724" s="35"/>
    </row>
    <row r="725" spans="1:31" ht="14.25" customHeight="1" x14ac:dyDescent="0.4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35"/>
      <c r="AB725" s="35"/>
      <c r="AC725" s="35"/>
      <c r="AD725" s="35"/>
      <c r="AE725" s="35"/>
    </row>
    <row r="726" spans="1:31" ht="14.25" customHeight="1" x14ac:dyDescent="0.4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35"/>
      <c r="AB726" s="35"/>
      <c r="AC726" s="35"/>
      <c r="AD726" s="35"/>
      <c r="AE726" s="35"/>
    </row>
    <row r="727" spans="1:31" ht="14.25" customHeight="1" x14ac:dyDescent="0.4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35"/>
      <c r="AB727" s="35"/>
      <c r="AC727" s="35"/>
      <c r="AD727" s="35"/>
      <c r="AE727" s="35"/>
    </row>
    <row r="728" spans="1:31" ht="14.25" customHeight="1" x14ac:dyDescent="0.4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35"/>
      <c r="AB728" s="35"/>
      <c r="AC728" s="35"/>
      <c r="AD728" s="35"/>
      <c r="AE728" s="35"/>
    </row>
    <row r="729" spans="1:31" ht="14.25" customHeight="1" x14ac:dyDescent="0.4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35"/>
      <c r="AB729" s="35"/>
      <c r="AC729" s="35"/>
      <c r="AD729" s="35"/>
      <c r="AE729" s="35"/>
    </row>
    <row r="730" spans="1:31" ht="14.25" customHeight="1" x14ac:dyDescent="0.4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35"/>
      <c r="AB730" s="35"/>
      <c r="AC730" s="35"/>
      <c r="AD730" s="35"/>
      <c r="AE730" s="35"/>
    </row>
    <row r="731" spans="1:31" ht="14.25" customHeight="1" x14ac:dyDescent="0.4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35"/>
      <c r="AB731" s="35"/>
      <c r="AC731" s="35"/>
      <c r="AD731" s="35"/>
      <c r="AE731" s="35"/>
    </row>
    <row r="732" spans="1:31" ht="14.25" customHeight="1" x14ac:dyDescent="0.4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35"/>
      <c r="AB732" s="35"/>
      <c r="AC732" s="35"/>
      <c r="AD732" s="35"/>
      <c r="AE732" s="35"/>
    </row>
    <row r="733" spans="1:31" ht="14.25" customHeight="1" x14ac:dyDescent="0.4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35"/>
      <c r="AB733" s="35"/>
      <c r="AC733" s="35"/>
      <c r="AD733" s="35"/>
      <c r="AE733" s="35"/>
    </row>
    <row r="734" spans="1:31" ht="14.25" customHeight="1" x14ac:dyDescent="0.4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35"/>
      <c r="AB734" s="35"/>
      <c r="AC734" s="35"/>
      <c r="AD734" s="35"/>
      <c r="AE734" s="35"/>
    </row>
    <row r="735" spans="1:31" ht="14.25" customHeight="1" x14ac:dyDescent="0.4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35"/>
      <c r="AB735" s="35"/>
      <c r="AC735" s="35"/>
      <c r="AD735" s="35"/>
      <c r="AE735" s="35"/>
    </row>
    <row r="736" spans="1:31" ht="14.25" customHeight="1" x14ac:dyDescent="0.4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35"/>
      <c r="AB736" s="35"/>
      <c r="AC736" s="35"/>
      <c r="AD736" s="35"/>
      <c r="AE736" s="35"/>
    </row>
    <row r="737" spans="1:31" ht="14.25" customHeight="1" x14ac:dyDescent="0.4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35"/>
      <c r="AB737" s="35"/>
      <c r="AC737" s="35"/>
      <c r="AD737" s="35"/>
      <c r="AE737" s="35"/>
    </row>
    <row r="738" spans="1:31" ht="14.25" customHeight="1" x14ac:dyDescent="0.4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35"/>
      <c r="AB738" s="35"/>
      <c r="AC738" s="35"/>
      <c r="AD738" s="35"/>
      <c r="AE738" s="35"/>
    </row>
    <row r="739" spans="1:31" ht="14.25" customHeight="1" x14ac:dyDescent="0.4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35"/>
      <c r="AB739" s="35"/>
      <c r="AC739" s="35"/>
      <c r="AD739" s="35"/>
      <c r="AE739" s="35"/>
    </row>
    <row r="740" spans="1:31" ht="14.25" customHeight="1" x14ac:dyDescent="0.4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35"/>
      <c r="AB740" s="35"/>
      <c r="AC740" s="35"/>
      <c r="AD740" s="35"/>
      <c r="AE740" s="35"/>
    </row>
    <row r="741" spans="1:31" ht="14.25" customHeight="1" x14ac:dyDescent="0.4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35"/>
      <c r="AB741" s="35"/>
      <c r="AC741" s="35"/>
      <c r="AD741" s="35"/>
      <c r="AE741" s="35"/>
    </row>
    <row r="742" spans="1:31" ht="14.25" customHeight="1" x14ac:dyDescent="0.4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35"/>
      <c r="AB742" s="35"/>
      <c r="AC742" s="35"/>
      <c r="AD742" s="35"/>
      <c r="AE742" s="35"/>
    </row>
    <row r="743" spans="1:31" ht="14.25" customHeight="1" x14ac:dyDescent="0.4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35"/>
      <c r="AB743" s="35"/>
      <c r="AC743" s="35"/>
      <c r="AD743" s="35"/>
      <c r="AE743" s="35"/>
    </row>
    <row r="744" spans="1:31" ht="14.25" customHeight="1" x14ac:dyDescent="0.4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35"/>
      <c r="AB744" s="35"/>
      <c r="AC744" s="35"/>
      <c r="AD744" s="35"/>
      <c r="AE744" s="35"/>
    </row>
    <row r="745" spans="1:31" ht="14.25" customHeight="1" x14ac:dyDescent="0.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35"/>
      <c r="AB745" s="35"/>
      <c r="AC745" s="35"/>
      <c r="AD745" s="35"/>
      <c r="AE745" s="35"/>
    </row>
    <row r="746" spans="1:31" ht="14.25" customHeight="1" x14ac:dyDescent="0.4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35"/>
      <c r="AB746" s="35"/>
      <c r="AC746" s="35"/>
      <c r="AD746" s="35"/>
      <c r="AE746" s="35"/>
    </row>
    <row r="747" spans="1:31" ht="14.25" customHeight="1" x14ac:dyDescent="0.4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35"/>
      <c r="AB747" s="35"/>
      <c r="AC747" s="35"/>
      <c r="AD747" s="35"/>
      <c r="AE747" s="35"/>
    </row>
    <row r="748" spans="1:31" ht="14.25" customHeight="1" x14ac:dyDescent="0.4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35"/>
      <c r="AB748" s="35"/>
      <c r="AC748" s="35"/>
      <c r="AD748" s="35"/>
      <c r="AE748" s="35"/>
    </row>
    <row r="749" spans="1:31" ht="14.25" customHeight="1" x14ac:dyDescent="0.4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35"/>
      <c r="AB749" s="35"/>
      <c r="AC749" s="35"/>
      <c r="AD749" s="35"/>
      <c r="AE749" s="35"/>
    </row>
    <row r="750" spans="1:31" ht="14.25" customHeight="1" x14ac:dyDescent="0.4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35"/>
      <c r="AB750" s="35"/>
      <c r="AC750" s="35"/>
      <c r="AD750" s="35"/>
      <c r="AE750" s="35"/>
    </row>
    <row r="751" spans="1:31" ht="14.25" customHeight="1" x14ac:dyDescent="0.4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35"/>
      <c r="AB751" s="35"/>
      <c r="AC751" s="35"/>
      <c r="AD751" s="35"/>
      <c r="AE751" s="35"/>
    </row>
    <row r="752" spans="1:31" ht="14.25" customHeight="1" x14ac:dyDescent="0.4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35"/>
      <c r="AB752" s="35"/>
      <c r="AC752" s="35"/>
      <c r="AD752" s="35"/>
      <c r="AE752" s="35"/>
    </row>
    <row r="753" spans="1:31" ht="14.25" customHeight="1" x14ac:dyDescent="0.4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35"/>
      <c r="AB753" s="35"/>
      <c r="AC753" s="35"/>
      <c r="AD753" s="35"/>
      <c r="AE753" s="35"/>
    </row>
    <row r="754" spans="1:31" ht="14.25" customHeight="1" x14ac:dyDescent="0.4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35"/>
      <c r="AB754" s="35"/>
      <c r="AC754" s="35"/>
      <c r="AD754" s="35"/>
      <c r="AE754" s="35"/>
    </row>
    <row r="755" spans="1:31" ht="14.25" customHeight="1" x14ac:dyDescent="0.4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35"/>
      <c r="AB755" s="35"/>
      <c r="AC755" s="35"/>
      <c r="AD755" s="35"/>
      <c r="AE755" s="35"/>
    </row>
    <row r="756" spans="1:31" ht="14.25" customHeight="1" x14ac:dyDescent="0.4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35"/>
      <c r="AB756" s="35"/>
      <c r="AC756" s="35"/>
      <c r="AD756" s="35"/>
      <c r="AE756" s="35"/>
    </row>
    <row r="757" spans="1:31" ht="14.25" customHeight="1" x14ac:dyDescent="0.4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35"/>
      <c r="AB757" s="35"/>
      <c r="AC757" s="35"/>
      <c r="AD757" s="35"/>
      <c r="AE757" s="35"/>
    </row>
    <row r="758" spans="1:31" ht="14.25" customHeight="1" x14ac:dyDescent="0.4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35"/>
      <c r="AB758" s="35"/>
      <c r="AC758" s="35"/>
      <c r="AD758" s="35"/>
      <c r="AE758" s="35"/>
    </row>
    <row r="759" spans="1:31" ht="14.25" customHeight="1" x14ac:dyDescent="0.4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35"/>
      <c r="AB759" s="35"/>
      <c r="AC759" s="35"/>
      <c r="AD759" s="35"/>
      <c r="AE759" s="35"/>
    </row>
    <row r="760" spans="1:31" ht="14.25" customHeight="1" x14ac:dyDescent="0.4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35"/>
      <c r="AB760" s="35"/>
      <c r="AC760" s="35"/>
      <c r="AD760" s="35"/>
      <c r="AE760" s="35"/>
    </row>
    <row r="761" spans="1:31" ht="14.25" customHeight="1" x14ac:dyDescent="0.4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35"/>
      <c r="AB761" s="35"/>
      <c r="AC761" s="35"/>
      <c r="AD761" s="35"/>
      <c r="AE761" s="35"/>
    </row>
    <row r="762" spans="1:31" ht="14.25" customHeight="1" x14ac:dyDescent="0.4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35"/>
      <c r="AB762" s="35"/>
      <c r="AC762" s="35"/>
      <c r="AD762" s="35"/>
      <c r="AE762" s="35"/>
    </row>
    <row r="763" spans="1:31" ht="14.25" customHeight="1" x14ac:dyDescent="0.4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35"/>
      <c r="AB763" s="35"/>
      <c r="AC763" s="35"/>
      <c r="AD763" s="35"/>
      <c r="AE763" s="35"/>
    </row>
    <row r="764" spans="1:31" ht="14.25" customHeight="1" x14ac:dyDescent="0.4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35"/>
      <c r="AB764" s="35"/>
      <c r="AC764" s="35"/>
      <c r="AD764" s="35"/>
      <c r="AE764" s="35"/>
    </row>
    <row r="765" spans="1:31" ht="14.25" customHeight="1" x14ac:dyDescent="0.4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35"/>
      <c r="AB765" s="35"/>
      <c r="AC765" s="35"/>
      <c r="AD765" s="35"/>
      <c r="AE765" s="35"/>
    </row>
    <row r="766" spans="1:31" ht="14.25" customHeight="1" x14ac:dyDescent="0.4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35"/>
      <c r="AB766" s="35"/>
      <c r="AC766" s="35"/>
      <c r="AD766" s="35"/>
      <c r="AE766" s="35"/>
    </row>
    <row r="767" spans="1:31" ht="14.25" customHeight="1" x14ac:dyDescent="0.4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35"/>
      <c r="AB767" s="35"/>
      <c r="AC767" s="35"/>
      <c r="AD767" s="35"/>
      <c r="AE767" s="35"/>
    </row>
    <row r="768" spans="1:31" ht="14.25" customHeight="1" x14ac:dyDescent="0.4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35"/>
      <c r="AB768" s="35"/>
      <c r="AC768" s="35"/>
      <c r="AD768" s="35"/>
      <c r="AE768" s="35"/>
    </row>
    <row r="769" spans="1:31" ht="14.25" customHeight="1" x14ac:dyDescent="0.4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35"/>
      <c r="AB769" s="35"/>
      <c r="AC769" s="35"/>
      <c r="AD769" s="35"/>
      <c r="AE769" s="35"/>
    </row>
    <row r="770" spans="1:31" ht="14.25" customHeight="1" x14ac:dyDescent="0.4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35"/>
      <c r="AB770" s="35"/>
      <c r="AC770" s="35"/>
      <c r="AD770" s="35"/>
      <c r="AE770" s="35"/>
    </row>
    <row r="771" spans="1:31" ht="14.25" customHeight="1" x14ac:dyDescent="0.4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35"/>
      <c r="AB771" s="35"/>
      <c r="AC771" s="35"/>
      <c r="AD771" s="35"/>
      <c r="AE771" s="35"/>
    </row>
    <row r="772" spans="1:31" ht="14.25" customHeight="1" x14ac:dyDescent="0.4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35"/>
      <c r="AB772" s="35"/>
      <c r="AC772" s="35"/>
      <c r="AD772" s="35"/>
      <c r="AE772" s="35"/>
    </row>
    <row r="773" spans="1:31" ht="14.25" customHeight="1" x14ac:dyDescent="0.4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35"/>
      <c r="AB773" s="35"/>
      <c r="AC773" s="35"/>
      <c r="AD773" s="35"/>
      <c r="AE773" s="35"/>
    </row>
    <row r="774" spans="1:31" ht="14.25" customHeight="1" x14ac:dyDescent="0.4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35"/>
      <c r="AB774" s="35"/>
      <c r="AC774" s="35"/>
      <c r="AD774" s="35"/>
      <c r="AE774" s="35"/>
    </row>
    <row r="775" spans="1:31" ht="14.25" customHeight="1" x14ac:dyDescent="0.4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35"/>
      <c r="AB775" s="35"/>
      <c r="AC775" s="35"/>
      <c r="AD775" s="35"/>
      <c r="AE775" s="35"/>
    </row>
    <row r="776" spans="1:31" ht="14.25" customHeight="1" x14ac:dyDescent="0.4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35"/>
      <c r="AB776" s="35"/>
      <c r="AC776" s="35"/>
      <c r="AD776" s="35"/>
      <c r="AE776" s="35"/>
    </row>
    <row r="777" spans="1:31" ht="14.25" customHeight="1" x14ac:dyDescent="0.4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35"/>
      <c r="AB777" s="35"/>
      <c r="AC777" s="35"/>
      <c r="AD777" s="35"/>
      <c r="AE777" s="35"/>
    </row>
    <row r="778" spans="1:31" ht="14.25" customHeight="1" x14ac:dyDescent="0.4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35"/>
      <c r="AB778" s="35"/>
      <c r="AC778" s="35"/>
      <c r="AD778" s="35"/>
      <c r="AE778" s="35"/>
    </row>
    <row r="779" spans="1:31" ht="14.25" customHeight="1" x14ac:dyDescent="0.4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35"/>
      <c r="AB779" s="35"/>
      <c r="AC779" s="35"/>
      <c r="AD779" s="35"/>
      <c r="AE779" s="35"/>
    </row>
    <row r="780" spans="1:31" ht="14.25" customHeight="1" x14ac:dyDescent="0.4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35"/>
      <c r="AB780" s="35"/>
      <c r="AC780" s="35"/>
      <c r="AD780" s="35"/>
      <c r="AE780" s="35"/>
    </row>
    <row r="781" spans="1:31" ht="14.25" customHeight="1" x14ac:dyDescent="0.4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35"/>
      <c r="AB781" s="35"/>
      <c r="AC781" s="35"/>
      <c r="AD781" s="35"/>
      <c r="AE781" s="35"/>
    </row>
    <row r="782" spans="1:31" ht="14.25" customHeight="1" x14ac:dyDescent="0.4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35"/>
      <c r="AB782" s="35"/>
      <c r="AC782" s="35"/>
      <c r="AD782" s="35"/>
      <c r="AE782" s="35"/>
    </row>
    <row r="783" spans="1:31" ht="14.25" customHeight="1" x14ac:dyDescent="0.4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35"/>
      <c r="AB783" s="35"/>
      <c r="AC783" s="35"/>
      <c r="AD783" s="35"/>
      <c r="AE783" s="35"/>
    </row>
    <row r="784" spans="1:31" ht="14.25" customHeight="1" x14ac:dyDescent="0.4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35"/>
      <c r="AB784" s="35"/>
      <c r="AC784" s="35"/>
      <c r="AD784" s="35"/>
      <c r="AE784" s="35"/>
    </row>
    <row r="785" spans="1:31" ht="14.25" customHeight="1" x14ac:dyDescent="0.4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35"/>
      <c r="AB785" s="35"/>
      <c r="AC785" s="35"/>
      <c r="AD785" s="35"/>
      <c r="AE785" s="35"/>
    </row>
    <row r="786" spans="1:31" ht="14.25" customHeight="1" x14ac:dyDescent="0.4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35"/>
      <c r="AB786" s="35"/>
      <c r="AC786" s="35"/>
      <c r="AD786" s="35"/>
      <c r="AE786" s="35"/>
    </row>
    <row r="787" spans="1:31" ht="14.25" customHeight="1" x14ac:dyDescent="0.4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35"/>
      <c r="AB787" s="35"/>
      <c r="AC787" s="35"/>
      <c r="AD787" s="35"/>
      <c r="AE787" s="35"/>
    </row>
    <row r="788" spans="1:31" ht="14.25" customHeight="1" x14ac:dyDescent="0.4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35"/>
      <c r="AB788" s="35"/>
      <c r="AC788" s="35"/>
      <c r="AD788" s="35"/>
      <c r="AE788" s="35"/>
    </row>
    <row r="789" spans="1:31" ht="14.25" customHeight="1" x14ac:dyDescent="0.4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35"/>
      <c r="AB789" s="35"/>
      <c r="AC789" s="35"/>
      <c r="AD789" s="35"/>
      <c r="AE789" s="35"/>
    </row>
    <row r="790" spans="1:31" ht="14.25" customHeight="1" x14ac:dyDescent="0.4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35"/>
      <c r="AB790" s="35"/>
      <c r="AC790" s="35"/>
      <c r="AD790" s="35"/>
      <c r="AE790" s="35"/>
    </row>
    <row r="791" spans="1:31" ht="14.25" customHeight="1" x14ac:dyDescent="0.4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35"/>
      <c r="AB791" s="35"/>
      <c r="AC791" s="35"/>
      <c r="AD791" s="35"/>
      <c r="AE791" s="35"/>
    </row>
    <row r="792" spans="1:31" ht="14.25" customHeight="1" x14ac:dyDescent="0.4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35"/>
      <c r="AB792" s="35"/>
      <c r="AC792" s="35"/>
      <c r="AD792" s="35"/>
      <c r="AE792" s="35"/>
    </row>
    <row r="793" spans="1:31" ht="14.25" customHeight="1" x14ac:dyDescent="0.4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35"/>
      <c r="AB793" s="35"/>
      <c r="AC793" s="35"/>
      <c r="AD793" s="35"/>
      <c r="AE793" s="35"/>
    </row>
    <row r="794" spans="1:31" ht="14.25" customHeight="1" x14ac:dyDescent="0.4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35"/>
      <c r="AB794" s="35"/>
      <c r="AC794" s="35"/>
      <c r="AD794" s="35"/>
      <c r="AE794" s="35"/>
    </row>
    <row r="795" spans="1:31" ht="14.25" customHeight="1" x14ac:dyDescent="0.4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35"/>
      <c r="AB795" s="35"/>
      <c r="AC795" s="35"/>
      <c r="AD795" s="35"/>
      <c r="AE795" s="35"/>
    </row>
    <row r="796" spans="1:31" ht="14.25" customHeight="1" x14ac:dyDescent="0.4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35"/>
      <c r="AB796" s="35"/>
      <c r="AC796" s="35"/>
      <c r="AD796" s="35"/>
      <c r="AE796" s="35"/>
    </row>
    <row r="797" spans="1:31" ht="14.25" customHeight="1" x14ac:dyDescent="0.4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35"/>
      <c r="AB797" s="35"/>
      <c r="AC797" s="35"/>
      <c r="AD797" s="35"/>
      <c r="AE797" s="35"/>
    </row>
    <row r="798" spans="1:31" ht="14.25" customHeight="1" x14ac:dyDescent="0.4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35"/>
      <c r="AB798" s="35"/>
      <c r="AC798" s="35"/>
      <c r="AD798" s="35"/>
      <c r="AE798" s="35"/>
    </row>
    <row r="799" spans="1:31" ht="14.25" customHeight="1" x14ac:dyDescent="0.4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35"/>
      <c r="AB799" s="35"/>
      <c r="AC799" s="35"/>
      <c r="AD799" s="35"/>
      <c r="AE799" s="35"/>
    </row>
    <row r="800" spans="1:31" ht="14.25" customHeight="1" x14ac:dyDescent="0.4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35"/>
      <c r="AB800" s="35"/>
      <c r="AC800" s="35"/>
      <c r="AD800" s="35"/>
      <c r="AE800" s="35"/>
    </row>
    <row r="801" spans="1:31" ht="14.25" customHeight="1" x14ac:dyDescent="0.4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35"/>
      <c r="AB801" s="35"/>
      <c r="AC801" s="35"/>
      <c r="AD801" s="35"/>
      <c r="AE801" s="35"/>
    </row>
    <row r="802" spans="1:31" ht="14.25" customHeight="1" x14ac:dyDescent="0.4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35"/>
      <c r="AB802" s="35"/>
      <c r="AC802" s="35"/>
      <c r="AD802" s="35"/>
      <c r="AE802" s="35"/>
    </row>
    <row r="803" spans="1:31" ht="14.25" customHeight="1" x14ac:dyDescent="0.4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35"/>
      <c r="AB803" s="35"/>
      <c r="AC803" s="35"/>
      <c r="AD803" s="35"/>
      <c r="AE803" s="35"/>
    </row>
    <row r="804" spans="1:31" ht="14.25" customHeight="1" x14ac:dyDescent="0.4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35"/>
      <c r="AB804" s="35"/>
      <c r="AC804" s="35"/>
      <c r="AD804" s="35"/>
      <c r="AE804" s="35"/>
    </row>
    <row r="805" spans="1:31" ht="14.25" customHeight="1" x14ac:dyDescent="0.4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35"/>
      <c r="AB805" s="35"/>
      <c r="AC805" s="35"/>
      <c r="AD805" s="35"/>
      <c r="AE805" s="35"/>
    </row>
    <row r="806" spans="1:31" ht="14.25" customHeight="1" x14ac:dyDescent="0.4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35"/>
      <c r="AB806" s="35"/>
      <c r="AC806" s="35"/>
      <c r="AD806" s="35"/>
      <c r="AE806" s="35"/>
    </row>
    <row r="807" spans="1:31" ht="14.25" customHeight="1" x14ac:dyDescent="0.4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35"/>
      <c r="AB807" s="35"/>
      <c r="AC807" s="35"/>
      <c r="AD807" s="35"/>
      <c r="AE807" s="35"/>
    </row>
    <row r="808" spans="1:31" ht="14.25" customHeight="1" x14ac:dyDescent="0.4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35"/>
      <c r="AB808" s="35"/>
      <c r="AC808" s="35"/>
      <c r="AD808" s="35"/>
      <c r="AE808" s="35"/>
    </row>
    <row r="809" spans="1:31" ht="14.25" customHeight="1" x14ac:dyDescent="0.4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35"/>
      <c r="AB809" s="35"/>
      <c r="AC809" s="35"/>
      <c r="AD809" s="35"/>
      <c r="AE809" s="35"/>
    </row>
    <row r="810" spans="1:31" ht="14.25" customHeight="1" x14ac:dyDescent="0.4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35"/>
      <c r="AB810" s="35"/>
      <c r="AC810" s="35"/>
      <c r="AD810" s="35"/>
      <c r="AE810" s="35"/>
    </row>
    <row r="811" spans="1:31" ht="14.25" customHeight="1" x14ac:dyDescent="0.4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35"/>
      <c r="AB811" s="35"/>
      <c r="AC811" s="35"/>
      <c r="AD811" s="35"/>
      <c r="AE811" s="35"/>
    </row>
    <row r="812" spans="1:31" ht="14.25" customHeight="1" x14ac:dyDescent="0.4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35"/>
      <c r="AB812" s="35"/>
      <c r="AC812" s="35"/>
      <c r="AD812" s="35"/>
      <c r="AE812" s="35"/>
    </row>
    <row r="813" spans="1:31" ht="14.25" customHeight="1" x14ac:dyDescent="0.4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35"/>
      <c r="AB813" s="35"/>
      <c r="AC813" s="35"/>
      <c r="AD813" s="35"/>
      <c r="AE813" s="35"/>
    </row>
    <row r="814" spans="1:31" ht="14.25" customHeight="1" x14ac:dyDescent="0.4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35"/>
      <c r="AB814" s="35"/>
      <c r="AC814" s="35"/>
      <c r="AD814" s="35"/>
      <c r="AE814" s="35"/>
    </row>
    <row r="815" spans="1:31" ht="14.25" customHeight="1" x14ac:dyDescent="0.4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35"/>
      <c r="AB815" s="35"/>
      <c r="AC815" s="35"/>
      <c r="AD815" s="35"/>
      <c r="AE815" s="35"/>
    </row>
    <row r="816" spans="1:31" ht="14.25" customHeight="1" x14ac:dyDescent="0.4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35"/>
      <c r="AB816" s="35"/>
      <c r="AC816" s="35"/>
      <c r="AD816" s="35"/>
      <c r="AE816" s="35"/>
    </row>
    <row r="817" spans="1:31" ht="14.25" customHeight="1" x14ac:dyDescent="0.4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35"/>
      <c r="AB817" s="35"/>
      <c r="AC817" s="35"/>
      <c r="AD817" s="35"/>
      <c r="AE817" s="35"/>
    </row>
    <row r="818" spans="1:31" ht="14.25" customHeight="1" x14ac:dyDescent="0.4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35"/>
      <c r="AB818" s="35"/>
      <c r="AC818" s="35"/>
      <c r="AD818" s="35"/>
      <c r="AE818" s="35"/>
    </row>
    <row r="819" spans="1:31" ht="14.25" customHeight="1" x14ac:dyDescent="0.4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35"/>
      <c r="AB819" s="35"/>
      <c r="AC819" s="35"/>
      <c r="AD819" s="35"/>
      <c r="AE819" s="35"/>
    </row>
    <row r="820" spans="1:31" ht="14.25" customHeight="1" x14ac:dyDescent="0.4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35"/>
      <c r="AB820" s="35"/>
      <c r="AC820" s="35"/>
      <c r="AD820" s="35"/>
      <c r="AE820" s="35"/>
    </row>
    <row r="821" spans="1:31" ht="14.25" customHeight="1" x14ac:dyDescent="0.4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35"/>
      <c r="AB821" s="35"/>
      <c r="AC821" s="35"/>
      <c r="AD821" s="35"/>
      <c r="AE821" s="35"/>
    </row>
    <row r="822" spans="1:31" ht="14.25" customHeight="1" x14ac:dyDescent="0.4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35"/>
      <c r="AB822" s="35"/>
      <c r="AC822" s="35"/>
      <c r="AD822" s="35"/>
      <c r="AE822" s="35"/>
    </row>
    <row r="823" spans="1:31" ht="14.25" customHeight="1" x14ac:dyDescent="0.4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35"/>
      <c r="AB823" s="35"/>
      <c r="AC823" s="35"/>
      <c r="AD823" s="35"/>
      <c r="AE823" s="35"/>
    </row>
    <row r="824" spans="1:31" ht="14.25" customHeight="1" x14ac:dyDescent="0.4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35"/>
      <c r="AB824" s="35"/>
      <c r="AC824" s="35"/>
      <c r="AD824" s="35"/>
      <c r="AE824" s="35"/>
    </row>
    <row r="825" spans="1:31" ht="14.25" customHeight="1" x14ac:dyDescent="0.4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35"/>
      <c r="AB825" s="35"/>
      <c r="AC825" s="35"/>
      <c r="AD825" s="35"/>
      <c r="AE825" s="35"/>
    </row>
    <row r="826" spans="1:31" ht="14.25" customHeight="1" x14ac:dyDescent="0.4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35"/>
      <c r="AB826" s="35"/>
      <c r="AC826" s="35"/>
      <c r="AD826" s="35"/>
      <c r="AE826" s="35"/>
    </row>
    <row r="827" spans="1:31" ht="14.25" customHeight="1" x14ac:dyDescent="0.4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35"/>
      <c r="AB827" s="35"/>
      <c r="AC827" s="35"/>
      <c r="AD827" s="35"/>
      <c r="AE827" s="35"/>
    </row>
    <row r="828" spans="1:31" ht="14.25" customHeight="1" x14ac:dyDescent="0.4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35"/>
      <c r="AB828" s="35"/>
      <c r="AC828" s="35"/>
      <c r="AD828" s="35"/>
      <c r="AE828" s="35"/>
    </row>
    <row r="829" spans="1:31" ht="14.25" customHeight="1" x14ac:dyDescent="0.4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35"/>
      <c r="AB829" s="35"/>
      <c r="AC829" s="35"/>
      <c r="AD829" s="35"/>
      <c r="AE829" s="35"/>
    </row>
    <row r="830" spans="1:31" ht="14.25" customHeight="1" x14ac:dyDescent="0.4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35"/>
      <c r="AB830" s="35"/>
      <c r="AC830" s="35"/>
      <c r="AD830" s="35"/>
      <c r="AE830" s="35"/>
    </row>
    <row r="831" spans="1:31" ht="14.25" customHeight="1" x14ac:dyDescent="0.4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35"/>
      <c r="AB831" s="35"/>
      <c r="AC831" s="35"/>
      <c r="AD831" s="35"/>
      <c r="AE831" s="35"/>
    </row>
    <row r="832" spans="1:31" ht="14.25" customHeight="1" x14ac:dyDescent="0.4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35"/>
      <c r="AB832" s="35"/>
      <c r="AC832" s="35"/>
      <c r="AD832" s="35"/>
      <c r="AE832" s="35"/>
    </row>
    <row r="833" spans="1:31" ht="14.25" customHeight="1" x14ac:dyDescent="0.4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35"/>
      <c r="AB833" s="35"/>
      <c r="AC833" s="35"/>
      <c r="AD833" s="35"/>
      <c r="AE833" s="35"/>
    </row>
    <row r="834" spans="1:31" ht="14.25" customHeight="1" x14ac:dyDescent="0.4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35"/>
      <c r="AB834" s="35"/>
      <c r="AC834" s="35"/>
      <c r="AD834" s="35"/>
      <c r="AE834" s="35"/>
    </row>
    <row r="835" spans="1:31" ht="14.25" customHeight="1" x14ac:dyDescent="0.4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35"/>
      <c r="AB835" s="35"/>
      <c r="AC835" s="35"/>
      <c r="AD835" s="35"/>
      <c r="AE835" s="35"/>
    </row>
    <row r="836" spans="1:31" ht="14.25" customHeight="1" x14ac:dyDescent="0.4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35"/>
      <c r="AB836" s="35"/>
      <c r="AC836" s="35"/>
      <c r="AD836" s="35"/>
      <c r="AE836" s="35"/>
    </row>
    <row r="837" spans="1:31" ht="14.25" customHeight="1" x14ac:dyDescent="0.4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35"/>
      <c r="AB837" s="35"/>
      <c r="AC837" s="35"/>
      <c r="AD837" s="35"/>
      <c r="AE837" s="35"/>
    </row>
    <row r="838" spans="1:31" ht="14.25" customHeight="1" x14ac:dyDescent="0.4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35"/>
      <c r="AB838" s="35"/>
      <c r="AC838" s="35"/>
      <c r="AD838" s="35"/>
      <c r="AE838" s="35"/>
    </row>
    <row r="839" spans="1:31" ht="14.25" customHeight="1" x14ac:dyDescent="0.4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35"/>
      <c r="AB839" s="35"/>
      <c r="AC839" s="35"/>
      <c r="AD839" s="35"/>
      <c r="AE839" s="35"/>
    </row>
    <row r="840" spans="1:31" ht="14.25" customHeight="1" x14ac:dyDescent="0.4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35"/>
      <c r="AB840" s="35"/>
      <c r="AC840" s="35"/>
      <c r="AD840" s="35"/>
      <c r="AE840" s="35"/>
    </row>
    <row r="841" spans="1:31" ht="14.25" customHeight="1" x14ac:dyDescent="0.4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35"/>
      <c r="AB841" s="35"/>
      <c r="AC841" s="35"/>
      <c r="AD841" s="35"/>
      <c r="AE841" s="35"/>
    </row>
    <row r="842" spans="1:31" ht="14.25" customHeight="1" x14ac:dyDescent="0.4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35"/>
      <c r="AB842" s="35"/>
      <c r="AC842" s="35"/>
      <c r="AD842" s="35"/>
      <c r="AE842" s="35"/>
    </row>
    <row r="843" spans="1:31" ht="14.25" customHeight="1" x14ac:dyDescent="0.4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35"/>
      <c r="AB843" s="35"/>
      <c r="AC843" s="35"/>
      <c r="AD843" s="35"/>
      <c r="AE843" s="35"/>
    </row>
    <row r="844" spans="1:31" ht="14.25" customHeight="1" x14ac:dyDescent="0.4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35"/>
      <c r="AB844" s="35"/>
      <c r="AC844" s="35"/>
      <c r="AD844" s="35"/>
      <c r="AE844" s="35"/>
    </row>
    <row r="845" spans="1:31" ht="14.25" customHeight="1" x14ac:dyDescent="0.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35"/>
      <c r="AB845" s="35"/>
      <c r="AC845" s="35"/>
      <c r="AD845" s="35"/>
      <c r="AE845" s="35"/>
    </row>
    <row r="846" spans="1:31" ht="14.25" customHeight="1" x14ac:dyDescent="0.4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35"/>
      <c r="AB846" s="35"/>
      <c r="AC846" s="35"/>
      <c r="AD846" s="35"/>
      <c r="AE846" s="35"/>
    </row>
    <row r="847" spans="1:31" ht="14.25" customHeight="1" x14ac:dyDescent="0.4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35"/>
      <c r="AB847" s="35"/>
      <c r="AC847" s="35"/>
      <c r="AD847" s="35"/>
      <c r="AE847" s="35"/>
    </row>
    <row r="848" spans="1:31" ht="14.25" customHeight="1" x14ac:dyDescent="0.4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35"/>
      <c r="AB848" s="35"/>
      <c r="AC848" s="35"/>
      <c r="AD848" s="35"/>
      <c r="AE848" s="35"/>
    </row>
    <row r="849" spans="1:31" ht="14.25" customHeight="1" x14ac:dyDescent="0.4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35"/>
      <c r="AB849" s="35"/>
      <c r="AC849" s="35"/>
      <c r="AD849" s="35"/>
      <c r="AE849" s="35"/>
    </row>
    <row r="850" spans="1:31" ht="14.25" customHeight="1" x14ac:dyDescent="0.4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35"/>
      <c r="AB850" s="35"/>
      <c r="AC850" s="35"/>
      <c r="AD850" s="35"/>
      <c r="AE850" s="35"/>
    </row>
    <row r="851" spans="1:31" ht="14.25" customHeight="1" x14ac:dyDescent="0.4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35"/>
      <c r="AB851" s="35"/>
      <c r="AC851" s="35"/>
      <c r="AD851" s="35"/>
      <c r="AE851" s="35"/>
    </row>
    <row r="852" spans="1:31" ht="14.25" customHeight="1" x14ac:dyDescent="0.4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35"/>
      <c r="AB852" s="35"/>
      <c r="AC852" s="35"/>
      <c r="AD852" s="35"/>
      <c r="AE852" s="35"/>
    </row>
    <row r="853" spans="1:31" ht="14.25" customHeight="1" x14ac:dyDescent="0.4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35"/>
      <c r="AB853" s="35"/>
      <c r="AC853" s="35"/>
      <c r="AD853" s="35"/>
      <c r="AE853" s="35"/>
    </row>
    <row r="854" spans="1:31" ht="14.25" customHeight="1" x14ac:dyDescent="0.4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35"/>
      <c r="AB854" s="35"/>
      <c r="AC854" s="35"/>
      <c r="AD854" s="35"/>
      <c r="AE854" s="35"/>
    </row>
    <row r="855" spans="1:31" ht="14.25" customHeight="1" x14ac:dyDescent="0.4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35"/>
      <c r="AB855" s="35"/>
      <c r="AC855" s="35"/>
      <c r="AD855" s="35"/>
      <c r="AE855" s="35"/>
    </row>
    <row r="856" spans="1:31" ht="14.25" customHeight="1" x14ac:dyDescent="0.4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35"/>
      <c r="AB856" s="35"/>
      <c r="AC856" s="35"/>
      <c r="AD856" s="35"/>
      <c r="AE856" s="35"/>
    </row>
    <row r="857" spans="1:31" ht="14.25" customHeight="1" x14ac:dyDescent="0.4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35"/>
      <c r="AB857" s="35"/>
      <c r="AC857" s="35"/>
      <c r="AD857" s="35"/>
      <c r="AE857" s="35"/>
    </row>
    <row r="858" spans="1:31" ht="14.25" customHeight="1" x14ac:dyDescent="0.4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35"/>
      <c r="AB858" s="35"/>
      <c r="AC858" s="35"/>
      <c r="AD858" s="35"/>
      <c r="AE858" s="35"/>
    </row>
    <row r="859" spans="1:31" ht="14.25" customHeight="1" x14ac:dyDescent="0.4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35"/>
      <c r="AB859" s="35"/>
      <c r="AC859" s="35"/>
      <c r="AD859" s="35"/>
      <c r="AE859" s="35"/>
    </row>
    <row r="860" spans="1:31" ht="14.25" customHeight="1" x14ac:dyDescent="0.4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35"/>
      <c r="AB860" s="35"/>
      <c r="AC860" s="35"/>
      <c r="AD860" s="35"/>
      <c r="AE860" s="35"/>
    </row>
    <row r="861" spans="1:31" ht="14.25" customHeight="1" x14ac:dyDescent="0.4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35"/>
      <c r="AB861" s="35"/>
      <c r="AC861" s="35"/>
      <c r="AD861" s="35"/>
      <c r="AE861" s="35"/>
    </row>
    <row r="862" spans="1:31" ht="14.25" customHeight="1" x14ac:dyDescent="0.4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35"/>
      <c r="AB862" s="35"/>
      <c r="AC862" s="35"/>
      <c r="AD862" s="35"/>
      <c r="AE862" s="35"/>
    </row>
    <row r="863" spans="1:31" ht="14.25" customHeight="1" x14ac:dyDescent="0.4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35"/>
      <c r="AB863" s="35"/>
      <c r="AC863" s="35"/>
      <c r="AD863" s="35"/>
      <c r="AE863" s="35"/>
    </row>
    <row r="864" spans="1:31" ht="14.25" customHeight="1" x14ac:dyDescent="0.4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35"/>
      <c r="AB864" s="35"/>
      <c r="AC864" s="35"/>
      <c r="AD864" s="35"/>
      <c r="AE864" s="35"/>
    </row>
    <row r="865" spans="1:31" ht="14.25" customHeight="1" x14ac:dyDescent="0.4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35"/>
      <c r="AB865" s="35"/>
      <c r="AC865" s="35"/>
      <c r="AD865" s="35"/>
      <c r="AE865" s="35"/>
    </row>
    <row r="866" spans="1:31" ht="14.25" customHeight="1" x14ac:dyDescent="0.4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35"/>
      <c r="AB866" s="35"/>
      <c r="AC866" s="35"/>
      <c r="AD866" s="35"/>
      <c r="AE866" s="35"/>
    </row>
    <row r="867" spans="1:31" ht="14.25" customHeight="1" x14ac:dyDescent="0.4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35"/>
      <c r="AB867" s="35"/>
      <c r="AC867" s="35"/>
      <c r="AD867" s="35"/>
      <c r="AE867" s="35"/>
    </row>
    <row r="868" spans="1:31" ht="14.25" customHeight="1" x14ac:dyDescent="0.4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35"/>
      <c r="AB868" s="35"/>
      <c r="AC868" s="35"/>
      <c r="AD868" s="35"/>
      <c r="AE868" s="35"/>
    </row>
    <row r="869" spans="1:31" ht="14.25" customHeight="1" x14ac:dyDescent="0.4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35"/>
      <c r="AB869" s="35"/>
      <c r="AC869" s="35"/>
      <c r="AD869" s="35"/>
      <c r="AE869" s="35"/>
    </row>
    <row r="870" spans="1:31" ht="14.25" customHeight="1" x14ac:dyDescent="0.4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35"/>
      <c r="AB870" s="35"/>
      <c r="AC870" s="35"/>
      <c r="AD870" s="35"/>
      <c r="AE870" s="35"/>
    </row>
    <row r="871" spans="1:31" ht="14.25" customHeight="1" x14ac:dyDescent="0.4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35"/>
      <c r="AB871" s="35"/>
      <c r="AC871" s="35"/>
      <c r="AD871" s="35"/>
      <c r="AE871" s="35"/>
    </row>
    <row r="872" spans="1:31" ht="14.25" customHeight="1" x14ac:dyDescent="0.4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35"/>
      <c r="AB872" s="35"/>
      <c r="AC872" s="35"/>
      <c r="AD872" s="35"/>
      <c r="AE872" s="35"/>
    </row>
    <row r="873" spans="1:31" ht="14.25" customHeight="1" x14ac:dyDescent="0.4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35"/>
      <c r="AB873" s="35"/>
      <c r="AC873" s="35"/>
      <c r="AD873" s="35"/>
      <c r="AE873" s="35"/>
    </row>
    <row r="874" spans="1:31" ht="14.25" customHeight="1" x14ac:dyDescent="0.4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35"/>
      <c r="AB874" s="35"/>
      <c r="AC874" s="35"/>
      <c r="AD874" s="35"/>
      <c r="AE874" s="35"/>
    </row>
    <row r="875" spans="1:31" ht="14.25" customHeight="1" x14ac:dyDescent="0.4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35"/>
      <c r="AB875" s="35"/>
      <c r="AC875" s="35"/>
      <c r="AD875" s="35"/>
      <c r="AE875" s="35"/>
    </row>
    <row r="876" spans="1:31" ht="14.25" customHeight="1" x14ac:dyDescent="0.4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35"/>
      <c r="AB876" s="35"/>
      <c r="AC876" s="35"/>
      <c r="AD876" s="35"/>
      <c r="AE876" s="35"/>
    </row>
    <row r="877" spans="1:31" ht="14.25" customHeight="1" x14ac:dyDescent="0.4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35"/>
      <c r="AB877" s="35"/>
      <c r="AC877" s="35"/>
      <c r="AD877" s="35"/>
      <c r="AE877" s="35"/>
    </row>
    <row r="878" spans="1:31" ht="14.25" customHeight="1" x14ac:dyDescent="0.4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35"/>
      <c r="AB878" s="35"/>
      <c r="AC878" s="35"/>
      <c r="AD878" s="35"/>
      <c r="AE878" s="35"/>
    </row>
    <row r="879" spans="1:31" ht="14.25" customHeight="1" x14ac:dyDescent="0.4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35"/>
      <c r="AB879" s="35"/>
      <c r="AC879" s="35"/>
      <c r="AD879" s="35"/>
      <c r="AE879" s="35"/>
    </row>
    <row r="880" spans="1:31" ht="14.25" customHeight="1" x14ac:dyDescent="0.4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35"/>
      <c r="AB880" s="35"/>
      <c r="AC880" s="35"/>
      <c r="AD880" s="35"/>
      <c r="AE880" s="35"/>
    </row>
    <row r="881" spans="1:31" ht="14.25" customHeight="1" x14ac:dyDescent="0.4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35"/>
      <c r="AB881" s="35"/>
      <c r="AC881" s="35"/>
      <c r="AD881" s="35"/>
      <c r="AE881" s="35"/>
    </row>
    <row r="882" spans="1:31" ht="14.25" customHeight="1" x14ac:dyDescent="0.4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35"/>
      <c r="AB882" s="35"/>
      <c r="AC882" s="35"/>
      <c r="AD882" s="35"/>
      <c r="AE882" s="35"/>
    </row>
    <row r="883" spans="1:31" ht="14.25" customHeight="1" x14ac:dyDescent="0.4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35"/>
      <c r="AB883" s="35"/>
      <c r="AC883" s="35"/>
      <c r="AD883" s="35"/>
      <c r="AE883" s="35"/>
    </row>
    <row r="884" spans="1:31" ht="14.25" customHeight="1" x14ac:dyDescent="0.4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35"/>
      <c r="AB884" s="35"/>
      <c r="AC884" s="35"/>
      <c r="AD884" s="35"/>
      <c r="AE884" s="35"/>
    </row>
    <row r="885" spans="1:31" ht="14.25" customHeight="1" x14ac:dyDescent="0.4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35"/>
      <c r="AB885" s="35"/>
      <c r="AC885" s="35"/>
      <c r="AD885" s="35"/>
      <c r="AE885" s="35"/>
    </row>
    <row r="886" spans="1:31" ht="14.25" customHeight="1" x14ac:dyDescent="0.4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35"/>
      <c r="AB886" s="35"/>
      <c r="AC886" s="35"/>
      <c r="AD886" s="35"/>
      <c r="AE886" s="35"/>
    </row>
    <row r="887" spans="1:31" ht="14.25" customHeight="1" x14ac:dyDescent="0.4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35"/>
      <c r="AB887" s="35"/>
      <c r="AC887" s="35"/>
      <c r="AD887" s="35"/>
      <c r="AE887" s="35"/>
    </row>
    <row r="888" spans="1:31" ht="14.25" customHeight="1" x14ac:dyDescent="0.4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35"/>
      <c r="AB888" s="35"/>
      <c r="AC888" s="35"/>
      <c r="AD888" s="35"/>
      <c r="AE888" s="35"/>
    </row>
    <row r="889" spans="1:31" ht="14.25" customHeight="1" x14ac:dyDescent="0.4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35"/>
      <c r="AB889" s="35"/>
      <c r="AC889" s="35"/>
      <c r="AD889" s="35"/>
      <c r="AE889" s="35"/>
    </row>
    <row r="890" spans="1:31" ht="14.25" customHeight="1" x14ac:dyDescent="0.4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35"/>
      <c r="AB890" s="35"/>
      <c r="AC890" s="35"/>
      <c r="AD890" s="35"/>
      <c r="AE890" s="35"/>
    </row>
    <row r="891" spans="1:31" ht="14.25" customHeight="1" x14ac:dyDescent="0.4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35"/>
      <c r="AB891" s="35"/>
      <c r="AC891" s="35"/>
      <c r="AD891" s="35"/>
      <c r="AE891" s="35"/>
    </row>
    <row r="892" spans="1:31" ht="14.25" customHeight="1" x14ac:dyDescent="0.4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35"/>
      <c r="AB892" s="35"/>
      <c r="AC892" s="35"/>
      <c r="AD892" s="35"/>
      <c r="AE892" s="35"/>
    </row>
    <row r="893" spans="1:31" ht="14.25" customHeight="1" x14ac:dyDescent="0.4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35"/>
      <c r="AB893" s="35"/>
      <c r="AC893" s="35"/>
      <c r="AD893" s="35"/>
      <c r="AE893" s="35"/>
    </row>
    <row r="894" spans="1:31" ht="14.25" customHeight="1" x14ac:dyDescent="0.4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35"/>
      <c r="AB894" s="35"/>
      <c r="AC894" s="35"/>
      <c r="AD894" s="35"/>
      <c r="AE894" s="35"/>
    </row>
    <row r="895" spans="1:31" ht="14.25" customHeight="1" x14ac:dyDescent="0.4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35"/>
      <c r="AB895" s="35"/>
      <c r="AC895" s="35"/>
      <c r="AD895" s="35"/>
      <c r="AE895" s="35"/>
    </row>
    <row r="896" spans="1:31" ht="14.25" customHeight="1" x14ac:dyDescent="0.4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35"/>
      <c r="AB896" s="35"/>
      <c r="AC896" s="35"/>
      <c r="AD896" s="35"/>
      <c r="AE896" s="35"/>
    </row>
    <row r="897" spans="1:31" ht="14.25" customHeight="1" x14ac:dyDescent="0.4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35"/>
      <c r="AB897" s="35"/>
      <c r="AC897" s="35"/>
      <c r="AD897" s="35"/>
      <c r="AE897" s="35"/>
    </row>
    <row r="898" spans="1:31" ht="14.25" customHeight="1" x14ac:dyDescent="0.4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35"/>
      <c r="AB898" s="35"/>
      <c r="AC898" s="35"/>
      <c r="AD898" s="35"/>
      <c r="AE898" s="35"/>
    </row>
    <row r="899" spans="1:31" ht="14.25" customHeight="1" x14ac:dyDescent="0.4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35"/>
      <c r="AB899" s="35"/>
      <c r="AC899" s="35"/>
      <c r="AD899" s="35"/>
      <c r="AE899" s="35"/>
    </row>
    <row r="900" spans="1:31" ht="14.25" customHeight="1" x14ac:dyDescent="0.4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35"/>
      <c r="AB900" s="35"/>
      <c r="AC900" s="35"/>
      <c r="AD900" s="35"/>
      <c r="AE900" s="35"/>
    </row>
    <row r="901" spans="1:31" ht="14.25" customHeight="1" x14ac:dyDescent="0.4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35"/>
      <c r="AB901" s="35"/>
      <c r="AC901" s="35"/>
      <c r="AD901" s="35"/>
      <c r="AE901" s="35"/>
    </row>
    <row r="902" spans="1:31" ht="14.25" customHeight="1" x14ac:dyDescent="0.4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35"/>
      <c r="AB902" s="35"/>
      <c r="AC902" s="35"/>
      <c r="AD902" s="35"/>
      <c r="AE902" s="35"/>
    </row>
    <row r="903" spans="1:31" ht="14.25" customHeight="1" x14ac:dyDescent="0.4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35"/>
      <c r="AB903" s="35"/>
      <c r="AC903" s="35"/>
      <c r="AD903" s="35"/>
      <c r="AE903" s="35"/>
    </row>
    <row r="904" spans="1:31" ht="14.25" customHeight="1" x14ac:dyDescent="0.4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35"/>
      <c r="AB904" s="35"/>
      <c r="AC904" s="35"/>
      <c r="AD904" s="35"/>
      <c r="AE904" s="35"/>
    </row>
    <row r="905" spans="1:31" ht="14.25" customHeight="1" x14ac:dyDescent="0.4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35"/>
      <c r="AB905" s="35"/>
      <c r="AC905" s="35"/>
      <c r="AD905" s="35"/>
      <c r="AE905" s="35"/>
    </row>
    <row r="906" spans="1:31" ht="14.25" customHeight="1" x14ac:dyDescent="0.4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35"/>
      <c r="AB906" s="35"/>
      <c r="AC906" s="35"/>
      <c r="AD906" s="35"/>
      <c r="AE906" s="35"/>
    </row>
    <row r="907" spans="1:31" ht="14.25" customHeight="1" x14ac:dyDescent="0.4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35"/>
      <c r="AB907" s="35"/>
      <c r="AC907" s="35"/>
      <c r="AD907" s="35"/>
      <c r="AE907" s="35"/>
    </row>
    <row r="908" spans="1:31" ht="14.25" customHeight="1" x14ac:dyDescent="0.4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35"/>
      <c r="AB908" s="35"/>
      <c r="AC908" s="35"/>
      <c r="AD908" s="35"/>
      <c r="AE908" s="35"/>
    </row>
    <row r="909" spans="1:31" ht="14.25" customHeight="1" x14ac:dyDescent="0.4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35"/>
      <c r="AB909" s="35"/>
      <c r="AC909" s="35"/>
      <c r="AD909" s="35"/>
      <c r="AE909" s="35"/>
    </row>
    <row r="910" spans="1:31" ht="14.25" customHeight="1" x14ac:dyDescent="0.4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35"/>
      <c r="AB910" s="35"/>
      <c r="AC910" s="35"/>
      <c r="AD910" s="35"/>
      <c r="AE910" s="35"/>
    </row>
    <row r="911" spans="1:31" ht="14.25" customHeight="1" x14ac:dyDescent="0.4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35"/>
      <c r="AB911" s="35"/>
      <c r="AC911" s="35"/>
      <c r="AD911" s="35"/>
      <c r="AE911" s="35"/>
    </row>
    <row r="912" spans="1:31" ht="14.25" customHeight="1" x14ac:dyDescent="0.4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35"/>
      <c r="AB912" s="35"/>
      <c r="AC912" s="35"/>
      <c r="AD912" s="35"/>
      <c r="AE912" s="35"/>
    </row>
    <row r="913" spans="1:31" ht="14.25" customHeight="1" x14ac:dyDescent="0.4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35"/>
      <c r="AB913" s="35"/>
      <c r="AC913" s="35"/>
      <c r="AD913" s="35"/>
      <c r="AE913" s="35"/>
    </row>
    <row r="914" spans="1:31" ht="14.25" customHeight="1" x14ac:dyDescent="0.4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35"/>
      <c r="AB914" s="35"/>
      <c r="AC914" s="35"/>
      <c r="AD914" s="35"/>
      <c r="AE914" s="35"/>
    </row>
    <row r="915" spans="1:31" ht="14.25" customHeight="1" x14ac:dyDescent="0.4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35"/>
      <c r="AB915" s="35"/>
      <c r="AC915" s="35"/>
      <c r="AD915" s="35"/>
      <c r="AE915" s="35"/>
    </row>
    <row r="916" spans="1:31" ht="14.25" customHeight="1" x14ac:dyDescent="0.4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35"/>
      <c r="AB916" s="35"/>
      <c r="AC916" s="35"/>
      <c r="AD916" s="35"/>
      <c r="AE916" s="35"/>
    </row>
    <row r="917" spans="1:31" ht="14.25" customHeight="1" x14ac:dyDescent="0.4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35"/>
      <c r="AB917" s="35"/>
      <c r="AC917" s="35"/>
      <c r="AD917" s="35"/>
      <c r="AE917" s="35"/>
    </row>
    <row r="918" spans="1:31" ht="14.25" customHeight="1" x14ac:dyDescent="0.4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35"/>
      <c r="AB918" s="35"/>
      <c r="AC918" s="35"/>
      <c r="AD918" s="35"/>
      <c r="AE918" s="35"/>
    </row>
    <row r="919" spans="1:31" ht="14.25" customHeight="1" x14ac:dyDescent="0.4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35"/>
      <c r="AB919" s="35"/>
      <c r="AC919" s="35"/>
      <c r="AD919" s="35"/>
      <c r="AE919" s="35"/>
    </row>
    <row r="920" spans="1:31" ht="14.25" customHeight="1" x14ac:dyDescent="0.4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35"/>
      <c r="AB920" s="35"/>
      <c r="AC920" s="35"/>
      <c r="AD920" s="35"/>
      <c r="AE920" s="35"/>
    </row>
    <row r="921" spans="1:31" ht="14.25" customHeight="1" x14ac:dyDescent="0.4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35"/>
      <c r="AB921" s="35"/>
      <c r="AC921" s="35"/>
      <c r="AD921" s="35"/>
      <c r="AE921" s="35"/>
    </row>
    <row r="922" spans="1:31" ht="14.25" customHeight="1" x14ac:dyDescent="0.4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35"/>
      <c r="AB922" s="35"/>
      <c r="AC922" s="35"/>
      <c r="AD922" s="35"/>
      <c r="AE922" s="35"/>
    </row>
    <row r="923" spans="1:31" ht="14.25" customHeight="1" x14ac:dyDescent="0.4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35"/>
      <c r="AB923" s="35"/>
      <c r="AC923" s="35"/>
      <c r="AD923" s="35"/>
      <c r="AE923" s="35"/>
    </row>
    <row r="924" spans="1:31" ht="14.25" customHeight="1" x14ac:dyDescent="0.4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35"/>
      <c r="AB924" s="35"/>
      <c r="AC924" s="35"/>
      <c r="AD924" s="35"/>
      <c r="AE924" s="35"/>
    </row>
    <row r="925" spans="1:31" ht="14.25" customHeight="1" x14ac:dyDescent="0.4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35"/>
      <c r="AB925" s="35"/>
      <c r="AC925" s="35"/>
      <c r="AD925" s="35"/>
      <c r="AE925" s="35"/>
    </row>
    <row r="926" spans="1:31" ht="14.25" customHeight="1" x14ac:dyDescent="0.4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35"/>
      <c r="AB926" s="35"/>
      <c r="AC926" s="35"/>
      <c r="AD926" s="35"/>
      <c r="AE926" s="35"/>
    </row>
    <row r="927" spans="1:31" ht="14.25" customHeight="1" x14ac:dyDescent="0.4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35"/>
      <c r="AB927" s="35"/>
      <c r="AC927" s="35"/>
      <c r="AD927" s="35"/>
      <c r="AE927" s="35"/>
    </row>
    <row r="928" spans="1:31" ht="14.25" customHeight="1" x14ac:dyDescent="0.4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35"/>
      <c r="AB928" s="35"/>
      <c r="AC928" s="35"/>
      <c r="AD928" s="35"/>
      <c r="AE928" s="35"/>
    </row>
    <row r="929" spans="1:31" ht="14.25" customHeight="1" x14ac:dyDescent="0.4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35"/>
      <c r="AB929" s="35"/>
      <c r="AC929" s="35"/>
      <c r="AD929" s="35"/>
      <c r="AE929" s="35"/>
    </row>
    <row r="930" spans="1:31" ht="14.25" customHeight="1" x14ac:dyDescent="0.4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35"/>
      <c r="AB930" s="35"/>
      <c r="AC930" s="35"/>
      <c r="AD930" s="35"/>
      <c r="AE930" s="35"/>
    </row>
    <row r="931" spans="1:31" ht="14.25" customHeight="1" x14ac:dyDescent="0.4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35"/>
      <c r="AB931" s="35"/>
      <c r="AC931" s="35"/>
      <c r="AD931" s="35"/>
      <c r="AE931" s="35"/>
    </row>
    <row r="932" spans="1:31" ht="14.25" customHeight="1" x14ac:dyDescent="0.4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35"/>
      <c r="AB932" s="35"/>
      <c r="AC932" s="35"/>
      <c r="AD932" s="35"/>
      <c r="AE932" s="35"/>
    </row>
    <row r="933" spans="1:31" ht="14.25" customHeight="1" x14ac:dyDescent="0.4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35"/>
      <c r="AB933" s="35"/>
      <c r="AC933" s="35"/>
      <c r="AD933" s="35"/>
      <c r="AE933" s="35"/>
    </row>
    <row r="934" spans="1:31" ht="14.25" customHeight="1" x14ac:dyDescent="0.4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35"/>
      <c r="AB934" s="35"/>
      <c r="AC934" s="35"/>
      <c r="AD934" s="35"/>
      <c r="AE934" s="35"/>
    </row>
    <row r="935" spans="1:31" ht="14.25" customHeight="1" x14ac:dyDescent="0.4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35"/>
      <c r="AB935" s="35"/>
      <c r="AC935" s="35"/>
      <c r="AD935" s="35"/>
      <c r="AE935" s="35"/>
    </row>
    <row r="936" spans="1:31" ht="14.25" customHeight="1" x14ac:dyDescent="0.4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35"/>
      <c r="AB936" s="35"/>
      <c r="AC936" s="35"/>
      <c r="AD936" s="35"/>
      <c r="AE936" s="35"/>
    </row>
    <row r="937" spans="1:31" ht="14.25" customHeight="1" x14ac:dyDescent="0.4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35"/>
      <c r="AB937" s="35"/>
      <c r="AC937" s="35"/>
      <c r="AD937" s="35"/>
      <c r="AE937" s="35"/>
    </row>
    <row r="938" spans="1:31" ht="14.25" customHeight="1" x14ac:dyDescent="0.4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35"/>
      <c r="AB938" s="35"/>
      <c r="AC938" s="35"/>
      <c r="AD938" s="35"/>
      <c r="AE938" s="35"/>
    </row>
    <row r="939" spans="1:31" ht="14.25" customHeight="1" x14ac:dyDescent="0.4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35"/>
      <c r="AB939" s="35"/>
      <c r="AC939" s="35"/>
      <c r="AD939" s="35"/>
      <c r="AE939" s="35"/>
    </row>
    <row r="940" spans="1:31" ht="14.25" customHeight="1" x14ac:dyDescent="0.4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35"/>
      <c r="AB940" s="35"/>
      <c r="AC940" s="35"/>
      <c r="AD940" s="35"/>
      <c r="AE940" s="35"/>
    </row>
    <row r="941" spans="1:31" ht="14.25" customHeight="1" x14ac:dyDescent="0.4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35"/>
      <c r="AB941" s="35"/>
      <c r="AC941" s="35"/>
      <c r="AD941" s="35"/>
      <c r="AE941" s="35"/>
    </row>
    <row r="942" spans="1:31" ht="14.25" customHeight="1" x14ac:dyDescent="0.4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35"/>
      <c r="AB942" s="35"/>
      <c r="AC942" s="35"/>
      <c r="AD942" s="35"/>
      <c r="AE942" s="35"/>
    </row>
    <row r="943" spans="1:31" ht="14.25" customHeight="1" x14ac:dyDescent="0.4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35"/>
      <c r="AB943" s="35"/>
      <c r="AC943" s="35"/>
      <c r="AD943" s="35"/>
      <c r="AE943" s="35"/>
    </row>
    <row r="944" spans="1:31" ht="14.25" customHeight="1" x14ac:dyDescent="0.4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35"/>
      <c r="AB944" s="35"/>
      <c r="AC944" s="35"/>
      <c r="AD944" s="35"/>
      <c r="AE944" s="35"/>
    </row>
    <row r="945" spans="1:31" ht="14.25" customHeight="1" x14ac:dyDescent="0.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35"/>
      <c r="AB945" s="35"/>
      <c r="AC945" s="35"/>
      <c r="AD945" s="35"/>
      <c r="AE945" s="35"/>
    </row>
    <row r="946" spans="1:31" ht="14.25" customHeight="1" x14ac:dyDescent="0.4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35"/>
      <c r="AB946" s="35"/>
      <c r="AC946" s="35"/>
      <c r="AD946" s="35"/>
      <c r="AE946" s="35"/>
    </row>
    <row r="947" spans="1:31" ht="14.25" customHeight="1" x14ac:dyDescent="0.4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35"/>
      <c r="AB947" s="35"/>
      <c r="AC947" s="35"/>
      <c r="AD947" s="35"/>
      <c r="AE947" s="35"/>
    </row>
    <row r="948" spans="1:31" ht="14.25" customHeight="1" x14ac:dyDescent="0.4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35"/>
      <c r="AB948" s="35"/>
      <c r="AC948" s="35"/>
      <c r="AD948" s="35"/>
      <c r="AE948" s="35"/>
    </row>
    <row r="949" spans="1:31" ht="14.25" customHeight="1" x14ac:dyDescent="0.4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35"/>
      <c r="AB949" s="35"/>
      <c r="AC949" s="35"/>
      <c r="AD949" s="35"/>
      <c r="AE949" s="35"/>
    </row>
    <row r="950" spans="1:31" ht="14.25" customHeight="1" x14ac:dyDescent="0.4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35"/>
      <c r="AB950" s="35"/>
      <c r="AC950" s="35"/>
      <c r="AD950" s="35"/>
      <c r="AE950" s="35"/>
    </row>
    <row r="951" spans="1:31" ht="14.25" customHeight="1" x14ac:dyDescent="0.4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35"/>
      <c r="AB951" s="35"/>
      <c r="AC951" s="35"/>
      <c r="AD951" s="35"/>
      <c r="AE951" s="35"/>
    </row>
    <row r="952" spans="1:31" ht="14.25" customHeight="1" x14ac:dyDescent="0.4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35"/>
      <c r="AB952" s="35"/>
      <c r="AC952" s="35"/>
      <c r="AD952" s="35"/>
      <c r="AE952" s="35"/>
    </row>
    <row r="953" spans="1:31" ht="14.25" customHeight="1" x14ac:dyDescent="0.4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35"/>
      <c r="AB953" s="35"/>
      <c r="AC953" s="35"/>
      <c r="AD953" s="35"/>
      <c r="AE953" s="35"/>
    </row>
    <row r="954" spans="1:31" ht="14.25" customHeight="1" x14ac:dyDescent="0.4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35"/>
      <c r="AB954" s="35"/>
      <c r="AC954" s="35"/>
      <c r="AD954" s="35"/>
      <c r="AE954" s="35"/>
    </row>
    <row r="955" spans="1:31" ht="14.25" customHeight="1" x14ac:dyDescent="0.4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35"/>
      <c r="AB955" s="35"/>
      <c r="AC955" s="35"/>
      <c r="AD955" s="35"/>
      <c r="AE955" s="35"/>
    </row>
    <row r="956" spans="1:31" ht="14.25" customHeight="1" x14ac:dyDescent="0.4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35"/>
      <c r="AB956" s="35"/>
      <c r="AC956" s="35"/>
      <c r="AD956" s="35"/>
      <c r="AE956" s="35"/>
    </row>
    <row r="957" spans="1:31" ht="14.25" customHeight="1" x14ac:dyDescent="0.4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35"/>
      <c r="AB957" s="35"/>
      <c r="AC957" s="35"/>
      <c r="AD957" s="35"/>
      <c r="AE957" s="35"/>
    </row>
    <row r="958" spans="1:31" ht="14.25" customHeight="1" x14ac:dyDescent="0.4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35"/>
      <c r="AB958" s="35"/>
      <c r="AC958" s="35"/>
      <c r="AD958" s="35"/>
      <c r="AE958" s="35"/>
    </row>
    <row r="959" spans="1:31" ht="14.25" customHeight="1" x14ac:dyDescent="0.4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35"/>
      <c r="AB959" s="35"/>
      <c r="AC959" s="35"/>
      <c r="AD959" s="35"/>
      <c r="AE959" s="35"/>
    </row>
    <row r="960" spans="1:31" ht="14.25" customHeight="1" x14ac:dyDescent="0.4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35"/>
      <c r="AB960" s="35"/>
      <c r="AC960" s="35"/>
      <c r="AD960" s="35"/>
      <c r="AE960" s="35"/>
    </row>
    <row r="961" spans="1:31" ht="14.25" customHeight="1" x14ac:dyDescent="0.4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35"/>
      <c r="AB961" s="35"/>
      <c r="AC961" s="35"/>
      <c r="AD961" s="35"/>
      <c r="AE961" s="35"/>
    </row>
    <row r="962" spans="1:31" ht="14.25" customHeight="1" x14ac:dyDescent="0.4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35"/>
      <c r="AB962" s="35"/>
      <c r="AC962" s="35"/>
      <c r="AD962" s="35"/>
      <c r="AE962" s="35"/>
    </row>
    <row r="963" spans="1:31" ht="14.25" customHeight="1" x14ac:dyDescent="0.4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35"/>
      <c r="AB963" s="35"/>
      <c r="AC963" s="35"/>
      <c r="AD963" s="35"/>
      <c r="AE963" s="35"/>
    </row>
    <row r="964" spans="1:31" ht="14.25" customHeight="1" x14ac:dyDescent="0.4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35"/>
      <c r="AB964" s="35"/>
      <c r="AC964" s="35"/>
      <c r="AD964" s="35"/>
      <c r="AE964" s="35"/>
    </row>
    <row r="965" spans="1:31" ht="14.25" customHeight="1" x14ac:dyDescent="0.4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35"/>
      <c r="AB965" s="35"/>
      <c r="AC965" s="35"/>
      <c r="AD965" s="35"/>
      <c r="AE965" s="35"/>
    </row>
    <row r="966" spans="1:31" ht="14.25" customHeight="1" x14ac:dyDescent="0.4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35"/>
      <c r="AB966" s="35"/>
      <c r="AC966" s="35"/>
      <c r="AD966" s="35"/>
      <c r="AE966" s="35"/>
    </row>
    <row r="967" spans="1:31" ht="14.25" customHeight="1" x14ac:dyDescent="0.4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35"/>
      <c r="AB967" s="35"/>
      <c r="AC967" s="35"/>
      <c r="AD967" s="35"/>
      <c r="AE967" s="35"/>
    </row>
    <row r="968" spans="1:31" ht="14.25" customHeight="1" x14ac:dyDescent="0.4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35"/>
      <c r="AB968" s="35"/>
      <c r="AC968" s="35"/>
      <c r="AD968" s="35"/>
      <c r="AE968" s="35"/>
    </row>
    <row r="969" spans="1:31" ht="14.25" customHeight="1" x14ac:dyDescent="0.4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35"/>
      <c r="AB969" s="35"/>
      <c r="AC969" s="35"/>
      <c r="AD969" s="35"/>
      <c r="AE969" s="35"/>
    </row>
    <row r="970" spans="1:31" ht="14.25" customHeight="1" x14ac:dyDescent="0.4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35"/>
      <c r="AB970" s="35"/>
      <c r="AC970" s="35"/>
      <c r="AD970" s="35"/>
      <c r="AE970" s="35"/>
    </row>
    <row r="971" spans="1:31" ht="14.25" customHeight="1" x14ac:dyDescent="0.4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35"/>
      <c r="AB971" s="35"/>
      <c r="AC971" s="35"/>
      <c r="AD971" s="35"/>
      <c r="AE971" s="35"/>
    </row>
    <row r="972" spans="1:31" ht="14.25" customHeight="1" x14ac:dyDescent="0.4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35"/>
      <c r="AB972" s="35"/>
      <c r="AC972" s="35"/>
      <c r="AD972" s="35"/>
      <c r="AE972" s="35"/>
    </row>
    <row r="973" spans="1:31" ht="14.25" customHeight="1" x14ac:dyDescent="0.4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35"/>
      <c r="AB973" s="35"/>
      <c r="AC973" s="35"/>
      <c r="AD973" s="35"/>
      <c r="AE973" s="35"/>
    </row>
    <row r="974" spans="1:31" ht="14.25" customHeight="1" x14ac:dyDescent="0.4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35"/>
      <c r="AB974" s="35"/>
      <c r="AC974" s="35"/>
      <c r="AD974" s="35"/>
      <c r="AE974" s="35"/>
    </row>
    <row r="975" spans="1:31" ht="14.25" customHeight="1" x14ac:dyDescent="0.4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35"/>
      <c r="AB975" s="35"/>
      <c r="AC975" s="35"/>
      <c r="AD975" s="35"/>
      <c r="AE975" s="35"/>
    </row>
    <row r="976" spans="1:31" ht="14.25" customHeight="1" x14ac:dyDescent="0.4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35"/>
      <c r="AB976" s="35"/>
      <c r="AC976" s="35"/>
      <c r="AD976" s="35"/>
      <c r="AE976" s="35"/>
    </row>
    <row r="977" spans="1:31" ht="14.25" customHeight="1" x14ac:dyDescent="0.4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35"/>
      <c r="AB977" s="35"/>
      <c r="AC977" s="35"/>
      <c r="AD977" s="35"/>
      <c r="AE977" s="35"/>
    </row>
    <row r="978" spans="1:31" ht="14.25" customHeight="1" x14ac:dyDescent="0.4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35"/>
      <c r="AB978" s="35"/>
      <c r="AC978" s="35"/>
      <c r="AD978" s="35"/>
      <c r="AE978" s="35"/>
    </row>
    <row r="979" spans="1:31" ht="14.25" customHeight="1" x14ac:dyDescent="0.4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35"/>
      <c r="AB979" s="35"/>
      <c r="AC979" s="35"/>
      <c r="AD979" s="35"/>
      <c r="AE979" s="35"/>
    </row>
    <row r="980" spans="1:31" ht="14.25" customHeight="1" x14ac:dyDescent="0.4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35"/>
      <c r="AB980" s="35"/>
      <c r="AC980" s="35"/>
      <c r="AD980" s="35"/>
      <c r="AE980" s="35"/>
    </row>
    <row r="981" spans="1:31" ht="14.25" customHeight="1" x14ac:dyDescent="0.4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35"/>
      <c r="AB981" s="35"/>
      <c r="AC981" s="35"/>
      <c r="AD981" s="35"/>
      <c r="AE981" s="35"/>
    </row>
    <row r="982" spans="1:31" ht="14.25" customHeight="1" x14ac:dyDescent="0.4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35"/>
      <c r="AB982" s="35"/>
      <c r="AC982" s="35"/>
      <c r="AD982" s="35"/>
      <c r="AE982" s="35"/>
    </row>
    <row r="983" spans="1:31" ht="14.25" customHeight="1" x14ac:dyDescent="0.4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35"/>
      <c r="AB983" s="35"/>
      <c r="AC983" s="35"/>
      <c r="AD983" s="35"/>
      <c r="AE983" s="35"/>
    </row>
    <row r="984" spans="1:31" ht="14.25" customHeight="1" x14ac:dyDescent="0.4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35"/>
      <c r="AB984" s="35"/>
      <c r="AC984" s="35"/>
      <c r="AD984" s="35"/>
      <c r="AE984" s="35"/>
    </row>
    <row r="985" spans="1:31" ht="14.25" customHeight="1" x14ac:dyDescent="0.4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35"/>
      <c r="AB985" s="35"/>
      <c r="AC985" s="35"/>
      <c r="AD985" s="35"/>
      <c r="AE985" s="35"/>
    </row>
    <row r="986" spans="1:31" ht="14.25" customHeight="1" x14ac:dyDescent="0.4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35"/>
      <c r="AB986" s="35"/>
      <c r="AC986" s="35"/>
      <c r="AD986" s="35"/>
      <c r="AE986" s="35"/>
    </row>
    <row r="987" spans="1:31" ht="14.25" customHeight="1" x14ac:dyDescent="0.4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35"/>
      <c r="AB987" s="35"/>
      <c r="AC987" s="35"/>
      <c r="AD987" s="35"/>
      <c r="AE987" s="35"/>
    </row>
    <row r="988" spans="1:31" ht="14.25" customHeight="1" x14ac:dyDescent="0.4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35"/>
      <c r="AB988" s="35"/>
      <c r="AC988" s="35"/>
      <c r="AD988" s="35"/>
      <c r="AE988" s="35"/>
    </row>
    <row r="989" spans="1:31" ht="14.25" customHeight="1" x14ac:dyDescent="0.4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35"/>
      <c r="AB989" s="35"/>
      <c r="AC989" s="35"/>
      <c r="AD989" s="35"/>
      <c r="AE989" s="35"/>
    </row>
    <row r="990" spans="1:31" ht="14.25" customHeight="1" x14ac:dyDescent="0.4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35"/>
      <c r="AB990" s="35"/>
      <c r="AC990" s="35"/>
      <c r="AD990" s="35"/>
      <c r="AE990" s="35"/>
    </row>
    <row r="991" spans="1:31" ht="14.25" customHeight="1" x14ac:dyDescent="0.4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35"/>
      <c r="AB991" s="35"/>
      <c r="AC991" s="35"/>
      <c r="AD991" s="35"/>
      <c r="AE991" s="35"/>
    </row>
    <row r="992" spans="1:31" ht="14.25" customHeight="1" x14ac:dyDescent="0.4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35"/>
      <c r="AB992" s="35"/>
      <c r="AC992" s="35"/>
      <c r="AD992" s="35"/>
      <c r="AE992" s="35"/>
    </row>
    <row r="993" spans="1:31" ht="14.25" customHeight="1" x14ac:dyDescent="0.4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35"/>
      <c r="AB993" s="35"/>
      <c r="AC993" s="35"/>
      <c r="AD993" s="35"/>
      <c r="AE993" s="35"/>
    </row>
    <row r="994" spans="1:31" ht="14.25" customHeight="1" x14ac:dyDescent="0.4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35"/>
      <c r="AB994" s="35"/>
      <c r="AC994" s="35"/>
      <c r="AD994" s="35"/>
      <c r="AE994" s="35"/>
    </row>
    <row r="995" spans="1:31" ht="14.25" customHeight="1" x14ac:dyDescent="0.4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35"/>
      <c r="AB995" s="35"/>
      <c r="AC995" s="35"/>
      <c r="AD995" s="35"/>
      <c r="AE995" s="35"/>
    </row>
    <row r="996" spans="1:31" ht="14.25" customHeight="1" x14ac:dyDescent="0.4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35"/>
      <c r="AB996" s="35"/>
      <c r="AC996" s="35"/>
      <c r="AD996" s="35"/>
      <c r="AE996" s="35"/>
    </row>
    <row r="997" spans="1:31" ht="14.25" customHeight="1" x14ac:dyDescent="0.4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35"/>
      <c r="AB997" s="35"/>
      <c r="AC997" s="35"/>
      <c r="AD997" s="35"/>
      <c r="AE997" s="35"/>
    </row>
    <row r="998" spans="1:31" ht="14.25" customHeight="1" x14ac:dyDescent="0.4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35"/>
      <c r="AB998" s="35"/>
      <c r="AC998" s="35"/>
      <c r="AD998" s="35"/>
      <c r="AE998" s="35"/>
    </row>
    <row r="999" spans="1:31" ht="14.25" customHeight="1" x14ac:dyDescent="0.4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35"/>
      <c r="AB999" s="35"/>
      <c r="AC999" s="35"/>
      <c r="AD999" s="35"/>
      <c r="AE999" s="35"/>
    </row>
    <row r="1000" spans="1:31" ht="14.25" customHeight="1" x14ac:dyDescent="0.4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35"/>
      <c r="AB1000" s="35"/>
      <c r="AC1000" s="35"/>
      <c r="AD1000" s="35"/>
      <c r="AE1000" s="35"/>
    </row>
  </sheetData>
  <mergeCells count="13">
    <mergeCell ref="G18:T18"/>
    <mergeCell ref="V18:X18"/>
    <mergeCell ref="B16:E16"/>
    <mergeCell ref="G5:M6"/>
    <mergeCell ref="O5:U6"/>
    <mergeCell ref="G3:AC3"/>
    <mergeCell ref="W5:AC6"/>
    <mergeCell ref="B7:E7"/>
    <mergeCell ref="B3:E3"/>
    <mergeCell ref="J28:P29"/>
    <mergeCell ref="B26:X26"/>
    <mergeCell ref="B28:H29"/>
    <mergeCell ref="R28:X29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0DE98-B4EC-44BE-BDA6-F3B695996C9A}">
  <dimension ref="A2:V38"/>
  <sheetViews>
    <sheetView zoomScale="85" zoomScaleNormal="85" workbookViewId="0"/>
  </sheetViews>
  <sheetFormatPr defaultRowHeight="13.8" x14ac:dyDescent="0.3"/>
  <cols>
    <col min="1" max="1" width="18.33203125" bestFit="1" customWidth="1"/>
    <col min="2" max="2" width="12.5546875" bestFit="1" customWidth="1"/>
    <col min="3" max="3" width="14.109375" bestFit="1" customWidth="1"/>
    <col min="4" max="4" width="12.5546875" bestFit="1" customWidth="1"/>
    <col min="5" max="5" width="19.88671875" bestFit="1" customWidth="1"/>
    <col min="6" max="6" width="13.77734375" bestFit="1" customWidth="1"/>
    <col min="7" max="7" width="12.88671875" bestFit="1" customWidth="1"/>
    <col min="8" max="8" width="13.5546875" bestFit="1" customWidth="1"/>
    <col min="9" max="9" width="14.44140625" bestFit="1" customWidth="1"/>
  </cols>
  <sheetData>
    <row r="2" spans="1:22" ht="19.2" x14ac:dyDescent="0.45">
      <c r="A2" s="36" t="s">
        <v>51</v>
      </c>
      <c r="B2" s="36"/>
      <c r="C2" s="36"/>
      <c r="D2" s="36"/>
      <c r="E2" s="36"/>
      <c r="F2" s="36"/>
      <c r="G2" s="36"/>
      <c r="H2" s="36"/>
      <c r="I2" s="36"/>
      <c r="U2" s="49" t="s">
        <v>76</v>
      </c>
      <c r="V2" s="49"/>
    </row>
    <row r="3" spans="1:22" ht="14.4" thickBot="1" x14ac:dyDescent="0.35">
      <c r="U3">
        <v>1.7</v>
      </c>
      <c r="V3">
        <f>U3*$B$19</f>
        <v>4.0053390073884545</v>
      </c>
    </row>
    <row r="4" spans="1:22" x14ac:dyDescent="0.3">
      <c r="A4" s="32" t="s">
        <v>52</v>
      </c>
      <c r="B4" s="44"/>
      <c r="U4">
        <v>4.05</v>
      </c>
      <c r="V4">
        <f>U4*$B$19</f>
        <v>9.5421311646607307</v>
      </c>
    </row>
    <row r="5" spans="1:22" ht="13.8" customHeight="1" x14ac:dyDescent="0.3">
      <c r="A5" s="29" t="s">
        <v>53</v>
      </c>
      <c r="B5" s="50" t="s">
        <v>77</v>
      </c>
      <c r="E5" s="58" t="s">
        <v>78</v>
      </c>
      <c r="F5" s="58"/>
      <c r="G5" s="58"/>
      <c r="H5" s="58"/>
      <c r="I5" s="58"/>
      <c r="U5">
        <v>7.3</v>
      </c>
      <c r="V5">
        <f t="shared" ref="V4:V7" si="0">U5*$B$19+$B$18</f>
        <v>16.549141059447038</v>
      </c>
    </row>
    <row r="6" spans="1:22" ht="13.8" customHeight="1" x14ac:dyDescent="0.3">
      <c r="A6" s="29" t="s">
        <v>54</v>
      </c>
      <c r="B6" s="45">
        <v>0.9945023351174026</v>
      </c>
      <c r="E6" s="58"/>
      <c r="F6" s="58"/>
      <c r="G6" s="58"/>
      <c r="H6" s="58"/>
      <c r="I6" s="58"/>
      <c r="U6">
        <v>12.8</v>
      </c>
      <c r="V6">
        <f t="shared" si="0"/>
        <v>29.50759078923322</v>
      </c>
    </row>
    <row r="7" spans="1:22" x14ac:dyDescent="0.3">
      <c r="A7" s="29" t="s">
        <v>55</v>
      </c>
      <c r="B7" s="45">
        <v>0.99266978015653684</v>
      </c>
      <c r="E7" s="58"/>
      <c r="F7" s="58"/>
      <c r="G7" s="58"/>
      <c r="H7" s="58"/>
      <c r="I7" s="58"/>
      <c r="U7">
        <v>16.7</v>
      </c>
      <c r="V7">
        <f t="shared" si="0"/>
        <v>38.69630968853614</v>
      </c>
    </row>
    <row r="8" spans="1:22" x14ac:dyDescent="0.3">
      <c r="A8" s="29" t="s">
        <v>56</v>
      </c>
      <c r="B8" s="45">
        <v>1.2518789887734534</v>
      </c>
    </row>
    <row r="9" spans="1:22" ht="14.4" thickBot="1" x14ac:dyDescent="0.35">
      <c r="A9" s="30" t="s">
        <v>57</v>
      </c>
      <c r="B9" s="46">
        <v>5</v>
      </c>
    </row>
    <row r="11" spans="1:22" ht="14.4" thickBot="1" x14ac:dyDescent="0.35">
      <c r="A11" t="s">
        <v>58</v>
      </c>
    </row>
    <row r="12" spans="1:22" x14ac:dyDescent="0.3">
      <c r="A12" s="31"/>
      <c r="B12" s="31" t="s">
        <v>63</v>
      </c>
      <c r="C12" s="31" t="s">
        <v>64</v>
      </c>
      <c r="D12" s="31" t="s">
        <v>65</v>
      </c>
      <c r="E12" s="31" t="s">
        <v>66</v>
      </c>
      <c r="F12" s="47" t="s">
        <v>67</v>
      </c>
    </row>
    <row r="13" spans="1:22" x14ac:dyDescent="0.3">
      <c r="A13" s="29" t="s">
        <v>59</v>
      </c>
      <c r="B13" s="29">
        <v>1</v>
      </c>
      <c r="C13" s="29">
        <v>850.49839699240272</v>
      </c>
      <c r="D13" s="29">
        <v>850.49839699240272</v>
      </c>
      <c r="E13" s="29">
        <v>542.68622570945274</v>
      </c>
      <c r="F13" s="45">
        <v>1.7329022441927444E-4</v>
      </c>
    </row>
    <row r="14" spans="1:22" x14ac:dyDescent="0.3">
      <c r="A14" s="29" t="s">
        <v>60</v>
      </c>
      <c r="B14" s="29">
        <v>3</v>
      </c>
      <c r="C14" s="29">
        <v>4.701603007597333</v>
      </c>
      <c r="D14" s="29">
        <v>1.5672010025324443</v>
      </c>
      <c r="E14" s="29"/>
      <c r="F14" s="45"/>
    </row>
    <row r="15" spans="1:22" ht="14.4" thickBot="1" x14ac:dyDescent="0.35">
      <c r="A15" s="30" t="s">
        <v>61</v>
      </c>
      <c r="B15" s="30">
        <v>4</v>
      </c>
      <c r="C15" s="30">
        <v>855.2</v>
      </c>
      <c r="D15" s="30"/>
      <c r="E15" s="30"/>
      <c r="F15" s="46"/>
    </row>
    <row r="16" spans="1:22" ht="14.4" thickBot="1" x14ac:dyDescent="0.35"/>
    <row r="17" spans="1:22" x14ac:dyDescent="0.3">
      <c r="A17" s="31"/>
      <c r="B17" s="31" t="s">
        <v>68</v>
      </c>
      <c r="C17" s="31" t="s">
        <v>56</v>
      </c>
      <c r="D17" s="31" t="s">
        <v>69</v>
      </c>
      <c r="E17" s="31" t="s">
        <v>70</v>
      </c>
      <c r="F17" s="31" t="s">
        <v>71</v>
      </c>
      <c r="G17" s="31" t="s">
        <v>72</v>
      </c>
      <c r="H17" s="31" t="s">
        <v>73</v>
      </c>
      <c r="I17" s="47" t="s">
        <v>74</v>
      </c>
    </row>
    <row r="18" spans="1:22" x14ac:dyDescent="0.3">
      <c r="A18" s="29" t="s">
        <v>62</v>
      </c>
      <c r="B18" s="29">
        <v>-0.65025585463279612</v>
      </c>
      <c r="C18" s="29">
        <v>1.0267537459679805</v>
      </c>
      <c r="D18" s="29">
        <v>-0.63331237620152248</v>
      </c>
      <c r="E18" s="29">
        <v>0.57151315335927177</v>
      </c>
      <c r="F18" s="29">
        <v>-3.9178445199248038</v>
      </c>
      <c r="G18" s="29">
        <v>2.6173328106592115</v>
      </c>
      <c r="H18" s="29">
        <v>-3.9178445199248038</v>
      </c>
      <c r="I18" s="45">
        <v>2.6173328106592115</v>
      </c>
    </row>
    <row r="19" spans="1:22" ht="14.4" thickBot="1" x14ac:dyDescent="0.35">
      <c r="A19" s="30" t="s">
        <v>75</v>
      </c>
      <c r="B19" s="33">
        <v>2.3560817690520324</v>
      </c>
      <c r="C19" s="33">
        <v>0.10113837220447092</v>
      </c>
      <c r="D19" s="30">
        <v>23.295626750732691</v>
      </c>
      <c r="E19" s="30">
        <v>1.7329022441927444E-4</v>
      </c>
      <c r="F19" s="30">
        <v>2.0342143301075053</v>
      </c>
      <c r="G19" s="30">
        <v>2.6779492079965594</v>
      </c>
      <c r="H19" s="30">
        <v>2.0342143301075053</v>
      </c>
      <c r="I19" s="46">
        <v>2.6779492079965594</v>
      </c>
    </row>
    <row r="21" spans="1:22" ht="19.2" x14ac:dyDescent="0.45">
      <c r="A21" s="36" t="s">
        <v>50</v>
      </c>
      <c r="B21" s="36"/>
      <c r="C21" s="36"/>
      <c r="D21" s="36"/>
      <c r="E21" s="36"/>
      <c r="F21" s="36"/>
      <c r="G21" s="36"/>
      <c r="H21" s="36"/>
      <c r="I21" s="36"/>
      <c r="U21" s="49" t="s">
        <v>76</v>
      </c>
      <c r="V21" s="48"/>
    </row>
    <row r="22" spans="1:22" ht="14.4" thickBot="1" x14ac:dyDescent="0.35">
      <c r="U22">
        <v>10</v>
      </c>
      <c r="V22">
        <f>U22*$B$38</f>
        <v>10.199999999999998</v>
      </c>
    </row>
    <row r="23" spans="1:22" x14ac:dyDescent="0.3">
      <c r="A23" s="32" t="s">
        <v>52</v>
      </c>
      <c r="B23" s="44"/>
      <c r="U23">
        <v>20</v>
      </c>
      <c r="V23">
        <f t="shared" ref="V23:V26" si="1">U23*$B$38</f>
        <v>20.399999999999995</v>
      </c>
    </row>
    <row r="24" spans="1:22" ht="13.8" customHeight="1" x14ac:dyDescent="0.3">
      <c r="A24" s="29" t="s">
        <v>53</v>
      </c>
      <c r="B24" s="45">
        <v>0.99980782165672444</v>
      </c>
      <c r="E24" s="58" t="s">
        <v>79</v>
      </c>
      <c r="F24" s="58"/>
      <c r="G24" s="58"/>
      <c r="H24" s="58"/>
      <c r="I24" s="58"/>
      <c r="U24">
        <v>30</v>
      </c>
      <c r="V24">
        <f t="shared" si="1"/>
        <v>30.599999999999994</v>
      </c>
    </row>
    <row r="25" spans="1:22" ht="13.8" customHeight="1" x14ac:dyDescent="0.3">
      <c r="A25" s="29" t="s">
        <v>54</v>
      </c>
      <c r="B25" s="45">
        <v>0.99961568024596459</v>
      </c>
      <c r="E25" s="58"/>
      <c r="F25" s="58"/>
      <c r="G25" s="58"/>
      <c r="H25" s="58"/>
      <c r="I25" s="58"/>
      <c r="U25">
        <v>40</v>
      </c>
      <c r="V25">
        <f t="shared" si="1"/>
        <v>40.79999999999999</v>
      </c>
    </row>
    <row r="26" spans="1:22" x14ac:dyDescent="0.3">
      <c r="A26" s="29" t="s">
        <v>55</v>
      </c>
      <c r="B26" s="45">
        <v>0.99948757366128615</v>
      </c>
      <c r="E26" s="58"/>
      <c r="F26" s="58"/>
      <c r="G26" s="58"/>
      <c r="H26" s="58"/>
      <c r="I26" s="58"/>
      <c r="U26">
        <v>50</v>
      </c>
      <c r="V26">
        <f t="shared" si="1"/>
        <v>50.999999999999993</v>
      </c>
    </row>
    <row r="27" spans="1:22" x14ac:dyDescent="0.3">
      <c r="A27" s="29" t="s">
        <v>56</v>
      </c>
      <c r="B27" s="45">
        <v>0.36514837167011382</v>
      </c>
    </row>
    <row r="28" spans="1:22" ht="14.4" thickBot="1" x14ac:dyDescent="0.35">
      <c r="A28" s="30" t="s">
        <v>57</v>
      </c>
      <c r="B28" s="46">
        <v>5</v>
      </c>
    </row>
    <row r="30" spans="1:22" ht="14.4" thickBot="1" x14ac:dyDescent="0.35">
      <c r="A30" t="s">
        <v>58</v>
      </c>
    </row>
    <row r="31" spans="1:22" x14ac:dyDescent="0.3">
      <c r="A31" s="31"/>
      <c r="B31" s="31" t="s">
        <v>63</v>
      </c>
      <c r="C31" s="31" t="s">
        <v>64</v>
      </c>
      <c r="D31" s="31" t="s">
        <v>65</v>
      </c>
      <c r="E31" s="31" t="s">
        <v>66</v>
      </c>
      <c r="F31" s="47" t="s">
        <v>67</v>
      </c>
    </row>
    <row r="32" spans="1:22" x14ac:dyDescent="0.3">
      <c r="A32" s="29" t="s">
        <v>59</v>
      </c>
      <c r="B32" s="29">
        <v>1</v>
      </c>
      <c r="C32" s="29">
        <v>1040.3999999999999</v>
      </c>
      <c r="D32" s="29">
        <v>1040.3999999999999</v>
      </c>
      <c r="E32" s="29">
        <v>7802.9999999998672</v>
      </c>
      <c r="F32" s="45">
        <v>3.1979966567080851E-6</v>
      </c>
    </row>
    <row r="33" spans="1:9" x14ac:dyDescent="0.3">
      <c r="A33" s="29" t="s">
        <v>60</v>
      </c>
      <c r="B33" s="29">
        <v>3</v>
      </c>
      <c r="C33" s="29">
        <v>0.40000000000000674</v>
      </c>
      <c r="D33" s="29">
        <v>0.13333333333333558</v>
      </c>
      <c r="E33" s="29"/>
      <c r="F33" s="45"/>
    </row>
    <row r="34" spans="1:9" ht="14.4" thickBot="1" x14ac:dyDescent="0.35">
      <c r="A34" s="30" t="s">
        <v>61</v>
      </c>
      <c r="B34" s="30">
        <v>4</v>
      </c>
      <c r="C34" s="30">
        <v>1040.8</v>
      </c>
      <c r="D34" s="30"/>
      <c r="E34" s="30"/>
      <c r="F34" s="46"/>
    </row>
    <row r="35" spans="1:9" ht="14.4" thickBot="1" x14ac:dyDescent="0.35"/>
    <row r="36" spans="1:9" x14ac:dyDescent="0.3">
      <c r="A36" s="31"/>
      <c r="B36" s="31" t="s">
        <v>68</v>
      </c>
      <c r="C36" s="31" t="s">
        <v>56</v>
      </c>
      <c r="D36" s="31" t="s">
        <v>69</v>
      </c>
      <c r="E36" s="31" t="s">
        <v>70</v>
      </c>
      <c r="F36" s="31" t="s">
        <v>71</v>
      </c>
      <c r="G36" s="31" t="s">
        <v>72</v>
      </c>
      <c r="H36" s="31" t="s">
        <v>73</v>
      </c>
      <c r="I36" s="47" t="s">
        <v>74</v>
      </c>
    </row>
    <row r="37" spans="1:9" x14ac:dyDescent="0.3">
      <c r="A37" s="29" t="s">
        <v>62</v>
      </c>
      <c r="B37" s="29">
        <v>-0.79999999999999361</v>
      </c>
      <c r="C37" s="29">
        <v>0.38297084310253843</v>
      </c>
      <c r="D37" s="29">
        <v>-2.0889318714683398</v>
      </c>
      <c r="E37" s="29">
        <v>0.12790721966210603</v>
      </c>
      <c r="F37" s="29">
        <v>-2.0187841446630541</v>
      </c>
      <c r="G37" s="29">
        <v>0.4187841446630669</v>
      </c>
      <c r="H37" s="29">
        <v>-2.0187841446630541</v>
      </c>
      <c r="I37" s="45">
        <v>0.4187841446630669</v>
      </c>
    </row>
    <row r="38" spans="1:9" ht="14.4" thickBot="1" x14ac:dyDescent="0.35">
      <c r="A38" s="30" t="s">
        <v>75</v>
      </c>
      <c r="B38" s="33">
        <v>1.0199999999999998</v>
      </c>
      <c r="C38" s="33">
        <v>1.1547005383792611E-2</v>
      </c>
      <c r="D38" s="30">
        <v>88.334591186011991</v>
      </c>
      <c r="E38" s="30">
        <v>3.1979966567080851E-6</v>
      </c>
      <c r="F38" s="30">
        <v>0.98325227537925786</v>
      </c>
      <c r="G38" s="30">
        <v>1.0567477246207417</v>
      </c>
      <c r="H38" s="30">
        <v>0.98325227537925786</v>
      </c>
      <c r="I38" s="46">
        <v>1.0567477246207417</v>
      </c>
    </row>
  </sheetData>
  <mergeCells count="6">
    <mergeCell ref="E5:I7"/>
    <mergeCell ref="E24:I26"/>
    <mergeCell ref="A2:I2"/>
    <mergeCell ref="A21:I21"/>
    <mergeCell ref="U21:V21"/>
    <mergeCell ref="U2:V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3C5B4-C008-46FB-BE20-DE18A0A5D280}">
  <dimension ref="A1"/>
  <sheetViews>
    <sheetView workbookViewId="0">
      <selection activeCell="C29" sqref="C29"/>
    </sheetView>
  </sheetViews>
  <sheetFormatPr defaultRowHeight="13.8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02700-C46D-46A6-8A5F-2A1690E581E6}">
  <dimension ref="A1"/>
  <sheetViews>
    <sheetView tabSelected="1" workbookViewId="0">
      <selection activeCell="T34" sqref="T34"/>
    </sheetView>
  </sheetViews>
  <sheetFormatPr defaultRowHeight="13.8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Generali</vt:lpstr>
      <vt:lpstr>Exp. 1 - Regressione lineare</vt:lpstr>
      <vt:lpstr>Exp. 3 - Grafici</vt:lpstr>
      <vt:lpstr>Exp. 4 - Grafici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 Breinig</dc:creator>
  <cp:lastModifiedBy>Giovanni Nicola D'Aloisio</cp:lastModifiedBy>
  <dcterms:created xsi:type="dcterms:W3CDTF">2005-06-17T18:16:31Z</dcterms:created>
  <dcterms:modified xsi:type="dcterms:W3CDTF">2023-02-02T00:29:57Z</dcterms:modified>
</cp:coreProperties>
</file>