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AlphasVsFilters\DataAnalysis\"/>
    </mc:Choice>
  </mc:AlternateContent>
  <xr:revisionPtr revIDLastSave="0" documentId="13_ncr:1_{0052F56C-60B8-4C1C-926D-C0E98E262DBE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4" i="1"/>
  <c r="E16" i="1"/>
  <c r="B16" i="1"/>
  <c r="B15" i="1"/>
  <c r="B14" i="1"/>
  <c r="C14" i="1" s="1"/>
  <c r="B13" i="1"/>
  <c r="C13" i="1" s="1"/>
  <c r="G13" i="1" s="1"/>
  <c r="B12" i="1"/>
  <c r="C12" i="1" s="1"/>
  <c r="G12" i="1" s="1"/>
  <c r="B11" i="1"/>
  <c r="C10" i="1"/>
  <c r="E17" i="1"/>
  <c r="E20" i="1"/>
  <c r="E21" i="1"/>
  <c r="E22" i="1"/>
  <c r="E23" i="1"/>
  <c r="B17" i="1"/>
  <c r="C17" i="1" s="1"/>
  <c r="G17" i="1" s="1"/>
  <c r="B18" i="1"/>
  <c r="B19" i="1"/>
  <c r="B20" i="1"/>
  <c r="B21" i="1"/>
  <c r="B22" i="1"/>
  <c r="B23" i="1"/>
  <c r="C21" i="1"/>
  <c r="C23" i="1"/>
  <c r="G23" i="1" s="1"/>
  <c r="G6" i="1"/>
  <c r="C22" i="1"/>
  <c r="G22" i="1" s="1"/>
  <c r="E7" i="1"/>
  <c r="E8" i="1"/>
  <c r="E9" i="1"/>
  <c r="H9" i="1" s="1"/>
  <c r="E10" i="1"/>
  <c r="E11" i="1"/>
  <c r="E13" i="1"/>
  <c r="E15" i="1"/>
  <c r="E18" i="1"/>
  <c r="E19" i="1"/>
  <c r="C7" i="1"/>
  <c r="C8" i="1"/>
  <c r="G8" i="1" s="1"/>
  <c r="C9" i="1"/>
  <c r="G9" i="1" s="1"/>
  <c r="C11" i="1"/>
  <c r="C15" i="1"/>
  <c r="G15" i="1" s="1"/>
  <c r="C16" i="1"/>
  <c r="C18" i="1"/>
  <c r="G18" i="1" s="1"/>
  <c r="C19" i="1"/>
  <c r="G19" i="1" s="1"/>
  <c r="C20" i="1"/>
  <c r="G20" i="1" s="1"/>
  <c r="E6" i="1"/>
  <c r="C6" i="1"/>
  <c r="H6" i="1" s="1"/>
  <c r="A17" i="1"/>
  <c r="A18" i="1" s="1"/>
  <c r="A19" i="1" s="1"/>
  <c r="A20" i="1" s="1"/>
  <c r="A21" i="1" s="1"/>
  <c r="F12" i="1" l="1"/>
  <c r="F17" i="1"/>
  <c r="H17" i="1" s="1"/>
  <c r="F23" i="1"/>
  <c r="H23" i="1" s="1"/>
  <c r="F22" i="1"/>
  <c r="H22" i="1" s="1"/>
  <c r="F11" i="1"/>
  <c r="F13" i="1"/>
  <c r="H8" i="1"/>
  <c r="F19" i="1"/>
  <c r="H19" i="1" s="1"/>
  <c r="F20" i="1"/>
  <c r="H20" i="1" s="1"/>
  <c r="F15" i="1"/>
  <c r="H15" i="1" s="1"/>
  <c r="F16" i="1"/>
  <c r="H13" i="1"/>
  <c r="H12" i="1"/>
  <c r="F14" i="1"/>
  <c r="G11" i="1"/>
  <c r="H11" i="1" s="1"/>
  <c r="G16" i="1"/>
  <c r="H16" i="1" s="1"/>
  <c r="F18" i="1"/>
  <c r="H18" i="1" s="1"/>
  <c r="G14" i="1"/>
  <c r="F21" i="1"/>
  <c r="G7" i="1"/>
  <c r="G10" i="1"/>
  <c r="G21" i="1"/>
  <c r="H10" i="1" l="1"/>
  <c r="H21" i="1"/>
  <c r="H7" i="1"/>
  <c r="H14" i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<sst xmlns="http://schemas.openxmlformats.org/spreadsheetml/2006/main" count="12" uniqueCount="12">
  <si>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</si>
  <si>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</si>
  <si>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</si>
  <si>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</si>
  <si>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</si>
  <si>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</si>
  <si>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</si>
  <si>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</si>
  <si>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</si>
  <si>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</si>
  <si>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</si>
  <si>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ALPHA PARTICLES VS THICK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</si>
</sst>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0.7</c:v>
                  </c:pt>
                  <c:pt idx="6">
                    <c:v>1.464</c:v>
                  </c:pt>
                  <c:pt idx="7">
                    <c:v>2.3519999999999999</c:v>
                  </c:pt>
                  <c:pt idx="8">
                    <c:v>2.7029999999999998</c:v>
                  </c:pt>
                  <c:pt idx="9">
                    <c:v>2.9740000000000002</c:v>
                  </c:pt>
                  <c:pt idx="10">
                    <c:v>3.1869999999999998</c:v>
                  </c:pt>
                  <c:pt idx="11">
                    <c:v>3.4289999999999998</c:v>
                  </c:pt>
                  <c:pt idx="12">
                    <c:v>3.7650000000000001</c:v>
                  </c:pt>
                  <c:pt idx="13">
                    <c:v>3.649</c:v>
                  </c:pt>
                  <c:pt idx="14">
                    <c:v>3.5830000000000002</c:v>
                  </c:pt>
                  <c:pt idx="15">
                    <c:v>2.9790000000000001</c:v>
                  </c:pt>
                  <c:pt idx="16">
                    <c:v>3.8969999999999998</c:v>
                  </c:pt>
                  <c:pt idx="17">
                    <c:v>5.0119999999999996</c:v>
                  </c:pt>
                </c:numCache>
              </c:numRef>
            </c:plus>
            <c:min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0.7</c:v>
                  </c:pt>
                  <c:pt idx="6">
                    <c:v>1.464</c:v>
                  </c:pt>
                  <c:pt idx="7">
                    <c:v>2.3519999999999999</c:v>
                  </c:pt>
                  <c:pt idx="8">
                    <c:v>2.7029999999999998</c:v>
                  </c:pt>
                  <c:pt idx="9">
                    <c:v>2.9740000000000002</c:v>
                  </c:pt>
                  <c:pt idx="10">
                    <c:v>3.1869999999999998</c:v>
                  </c:pt>
                  <c:pt idx="11">
                    <c:v>3.4289999999999998</c:v>
                  </c:pt>
                  <c:pt idx="12">
                    <c:v>3.7650000000000001</c:v>
                  </c:pt>
                  <c:pt idx="13">
                    <c:v>3.649</c:v>
                  </c:pt>
                  <c:pt idx="14">
                    <c:v>3.5830000000000002</c:v>
                  </c:pt>
                  <c:pt idx="15">
                    <c:v>2.9790000000000001</c:v>
                  </c:pt>
                  <c:pt idx="16">
                    <c:v>3.8969999999999998</c:v>
                  </c:pt>
                  <c:pt idx="17">
                    <c:v>5.0119999999999996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Foglio1!$A$6:$A$23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</c:numCache>
            </c:numRef>
          </c:xVal>
          <c:yVal>
            <c:numRef>
              <c:f>Foglio1!$C$6:$C$23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1.1540952577000001</c:v>
                </c:pt>
                <c:pt idx="6" formatCode="0.0">
                  <c:v>3.1894326673000002</c:v>
                </c:pt>
                <c:pt idx="7" formatCode="0.0">
                  <c:v>8.4630147549999997</c:v>
                </c:pt>
                <c:pt idx="8" formatCode="0.0">
                  <c:v>10.3832</c:v>
                </c:pt>
                <c:pt idx="9" formatCode="0.0">
                  <c:v>17.966799999999999</c:v>
                </c:pt>
                <c:pt idx="10" formatCode="0.0">
                  <c:v>20.062000000000001</c:v>
                </c:pt>
                <c:pt idx="11" formatCode="0.0">
                  <c:v>31.151799999999998</c:v>
                </c:pt>
                <c:pt idx="12" formatCode="0.0">
                  <c:v>42.995899999999999</c:v>
                </c:pt>
                <c:pt idx="13" formatCode="0.0">
                  <c:v>55.382100000000001</c:v>
                </c:pt>
                <c:pt idx="14" formatCode="0.0">
                  <c:v>68.4649</c:v>
                </c:pt>
                <c:pt idx="15" formatCode="0.0">
                  <c:v>82.219899999999996</c:v>
                </c:pt>
                <c:pt idx="16" formatCode="0.0">
                  <c:v>99.901200000000003</c:v>
                </c:pt>
                <c:pt idx="17" formatCode="0.0">
                  <c:v>118.018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29.62678608328363</c:v>
                  </c:pt>
                  <c:pt idx="6">
                    <c:v>26.076948238408981</c:v>
                  </c:pt>
                  <c:pt idx="7">
                    <c:v>17.102060375202548</c:v>
                  </c:pt>
                  <c:pt idx="8">
                    <c:v>18.122949610909927</c:v>
                  </c:pt>
                  <c:pt idx="9">
                    <c:v>11.923477569739742</c:v>
                  </c:pt>
                  <c:pt idx="10">
                    <c:v>12.698754162097497</c:v>
                  </c:pt>
                  <c:pt idx="11">
                    <c:v>9.7798675453745858</c:v>
                  </c:pt>
                  <c:pt idx="12">
                    <c:v>8.4943084456890077</c:v>
                  </c:pt>
                  <c:pt idx="13">
                    <c:v>6.8930343396151468</c:v>
                  </c:pt>
                  <c:pt idx="14">
                    <c:v>5.8370093770676652</c:v>
                  </c:pt>
                  <c:pt idx="15">
                    <c:v>4.2674208786437351</c:v>
                  </c:pt>
                  <c:pt idx="16">
                    <c:v>4.8799215985393563</c:v>
                  </c:pt>
                  <c:pt idx="17">
                    <c:v>5.6050245216831325</c:v>
                  </c:pt>
                </c:numCache>
              </c:numRef>
            </c:plus>
            <c:min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29.62678608328363</c:v>
                  </c:pt>
                  <c:pt idx="6">
                    <c:v>26.076948238408981</c:v>
                  </c:pt>
                  <c:pt idx="7">
                    <c:v>17.102060375202548</c:v>
                  </c:pt>
                  <c:pt idx="8">
                    <c:v>18.122949610909927</c:v>
                  </c:pt>
                  <c:pt idx="9">
                    <c:v>11.923477569739742</c:v>
                  </c:pt>
                  <c:pt idx="10">
                    <c:v>12.698754162097497</c:v>
                  </c:pt>
                  <c:pt idx="11">
                    <c:v>9.7798675453745858</c:v>
                  </c:pt>
                  <c:pt idx="12">
                    <c:v>8.4943084456890077</c:v>
                  </c:pt>
                  <c:pt idx="13">
                    <c:v>6.8930343396151468</c:v>
                  </c:pt>
                  <c:pt idx="14">
                    <c:v>5.8370093770676652</c:v>
                  </c:pt>
                  <c:pt idx="15">
                    <c:v>4.2674208786437351</c:v>
                  </c:pt>
                  <c:pt idx="16">
                    <c:v>4.8799215985393563</c:v>
                  </c:pt>
                  <c:pt idx="17">
                    <c:v>5.6050245216831325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Foglio1!$A$6:$A$23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</c:numCache>
            </c:numRef>
          </c:xVal>
          <c:yVal>
            <c:numRef>
              <c:f>Foglio1!$G$6:$G$23</c:f>
              <c:numCache>
                <c:formatCode>0.0</c:formatCode>
                <c:ptCount val="18"/>
                <c:pt idx="0" formatCode="0.0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48.8459047423</c:v>
                </c:pt>
                <c:pt idx="6">
                  <c:v>56.810567332700003</c:v>
                </c:pt>
                <c:pt idx="7">
                  <c:v>61.536985244999997</c:v>
                </c:pt>
                <c:pt idx="8">
                  <c:v>69.616799999999998</c:v>
                </c:pt>
                <c:pt idx="9">
                  <c:v>72.033199999999994</c:v>
                </c:pt>
                <c:pt idx="10">
                  <c:v>79.938000000000002</c:v>
                </c:pt>
                <c:pt idx="11">
                  <c:v>88.848200000000006</c:v>
                </c:pt>
                <c:pt idx="12">
                  <c:v>97.004099999999994</c:v>
                </c:pt>
                <c:pt idx="13">
                  <c:v>104.61789999999999</c:v>
                </c:pt>
                <c:pt idx="14">
                  <c:v>111.5351</c:v>
                </c:pt>
                <c:pt idx="15">
                  <c:v>117.7801</c:v>
                </c:pt>
                <c:pt idx="16">
                  <c:v>125.0988</c:v>
                </c:pt>
                <c:pt idx="17">
                  <c:v>131.982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</a:t>
            </a:r>
            <a:r>
              <a:rPr lang="it-IT" b="1" baseline="0"/>
              <a:t> particles</a:t>
            </a:r>
            <a:r>
              <a:rPr lang="it-IT" b="1"/>
              <a:t>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Foglio1!$E$11:$E$23</c:f>
                <c:numCache>
                  <c:formatCode>General</c:formatCode>
                  <c:ptCount val="13"/>
                  <c:pt idx="0">
                    <c:v>0.7</c:v>
                  </c:pt>
                  <c:pt idx="1">
                    <c:v>1.464</c:v>
                  </c:pt>
                  <c:pt idx="2">
                    <c:v>2.3519999999999999</c:v>
                  </c:pt>
                  <c:pt idx="3">
                    <c:v>2.7029999999999998</c:v>
                  </c:pt>
                  <c:pt idx="4">
                    <c:v>2.9740000000000002</c:v>
                  </c:pt>
                  <c:pt idx="5">
                    <c:v>3.1869999999999998</c:v>
                  </c:pt>
                  <c:pt idx="6">
                    <c:v>3.4289999999999998</c:v>
                  </c:pt>
                  <c:pt idx="7">
                    <c:v>3.7650000000000001</c:v>
                  </c:pt>
                  <c:pt idx="8">
                    <c:v>3.649</c:v>
                  </c:pt>
                  <c:pt idx="9">
                    <c:v>3.5830000000000002</c:v>
                  </c:pt>
                  <c:pt idx="10">
                    <c:v>2.9790000000000001</c:v>
                  </c:pt>
                  <c:pt idx="11">
                    <c:v>3.8969999999999998</c:v>
                  </c:pt>
                  <c:pt idx="12">
                    <c:v>5.0119999999999996</c:v>
                  </c:pt>
                </c:numCache>
              </c:numRef>
            </c:plus>
            <c:minus>
              <c:numRef>
                <c:f>Foglio1!$E$11:$E$23</c:f>
                <c:numCache>
                  <c:formatCode>General</c:formatCode>
                  <c:ptCount val="13"/>
                  <c:pt idx="0">
                    <c:v>0.7</c:v>
                  </c:pt>
                  <c:pt idx="1">
                    <c:v>1.464</c:v>
                  </c:pt>
                  <c:pt idx="2">
                    <c:v>2.3519999999999999</c:v>
                  </c:pt>
                  <c:pt idx="3">
                    <c:v>2.7029999999999998</c:v>
                  </c:pt>
                  <c:pt idx="4">
                    <c:v>2.9740000000000002</c:v>
                  </c:pt>
                  <c:pt idx="5">
                    <c:v>3.1869999999999998</c:v>
                  </c:pt>
                  <c:pt idx="6">
                    <c:v>3.4289999999999998</c:v>
                  </c:pt>
                  <c:pt idx="7">
                    <c:v>3.7650000000000001</c:v>
                  </c:pt>
                  <c:pt idx="8">
                    <c:v>3.649</c:v>
                  </c:pt>
                  <c:pt idx="9">
                    <c:v>3.5830000000000002</c:v>
                  </c:pt>
                  <c:pt idx="10">
                    <c:v>2.9790000000000001</c:v>
                  </c:pt>
                  <c:pt idx="11">
                    <c:v>3.8969999999999998</c:v>
                  </c:pt>
                  <c:pt idx="12">
                    <c:v>5.0119999999999996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Foglio1!$H$11:$H$23</c:f>
                <c:numCache>
                  <c:formatCode>General</c:formatCode>
                  <c:ptCount val="13"/>
                  <c:pt idx="0">
                    <c:v>29.62678608328363</c:v>
                  </c:pt>
                  <c:pt idx="1">
                    <c:v>26.076948238408981</c:v>
                  </c:pt>
                  <c:pt idx="2">
                    <c:v>17.102060375202548</c:v>
                  </c:pt>
                  <c:pt idx="3">
                    <c:v>18.122949610909927</c:v>
                  </c:pt>
                  <c:pt idx="4">
                    <c:v>11.923477569739742</c:v>
                  </c:pt>
                  <c:pt idx="5">
                    <c:v>12.698754162097497</c:v>
                  </c:pt>
                  <c:pt idx="6">
                    <c:v>9.7798675453745858</c:v>
                  </c:pt>
                  <c:pt idx="7">
                    <c:v>8.4943084456890077</c:v>
                  </c:pt>
                  <c:pt idx="8">
                    <c:v>6.8930343396151468</c:v>
                  </c:pt>
                  <c:pt idx="9">
                    <c:v>5.8370093770676652</c:v>
                  </c:pt>
                  <c:pt idx="10">
                    <c:v>4.2674208786437351</c:v>
                  </c:pt>
                  <c:pt idx="11">
                    <c:v>4.8799215985393563</c:v>
                  </c:pt>
                  <c:pt idx="12">
                    <c:v>5.6050245216831325</c:v>
                  </c:pt>
                </c:numCache>
              </c:numRef>
            </c:plus>
            <c:minus>
              <c:numRef>
                <c:f>Foglio1!$H$11:$H$23</c:f>
                <c:numCache>
                  <c:formatCode>General</c:formatCode>
                  <c:ptCount val="13"/>
                  <c:pt idx="0">
                    <c:v>29.62678608328363</c:v>
                  </c:pt>
                  <c:pt idx="1">
                    <c:v>26.076948238408981</c:v>
                  </c:pt>
                  <c:pt idx="2">
                    <c:v>17.102060375202548</c:v>
                  </c:pt>
                  <c:pt idx="3">
                    <c:v>18.122949610909927</c:v>
                  </c:pt>
                  <c:pt idx="4">
                    <c:v>11.923477569739742</c:v>
                  </c:pt>
                  <c:pt idx="5">
                    <c:v>12.698754162097497</c:v>
                  </c:pt>
                  <c:pt idx="6">
                    <c:v>9.7798675453745858</c:v>
                  </c:pt>
                  <c:pt idx="7">
                    <c:v>8.4943084456890077</c:v>
                  </c:pt>
                  <c:pt idx="8">
                    <c:v>6.8930343396151468</c:v>
                  </c:pt>
                  <c:pt idx="9">
                    <c:v>5.8370093770676652</c:v>
                  </c:pt>
                  <c:pt idx="10">
                    <c:v>4.2674208786437351</c:v>
                  </c:pt>
                  <c:pt idx="11">
                    <c:v>4.8799215985393563</c:v>
                  </c:pt>
                  <c:pt idx="12">
                    <c:v>5.6050245216831325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Foglio1!$C$11:$C$23</c:f>
              <c:numCache>
                <c:formatCode>0.0</c:formatCode>
                <c:ptCount val="13"/>
                <c:pt idx="0">
                  <c:v>1.1540952577000001</c:v>
                </c:pt>
                <c:pt idx="1">
                  <c:v>3.1894326673000002</c:v>
                </c:pt>
                <c:pt idx="2">
                  <c:v>8.4630147549999997</c:v>
                </c:pt>
                <c:pt idx="3">
                  <c:v>10.3832</c:v>
                </c:pt>
                <c:pt idx="4">
                  <c:v>17.966799999999999</c:v>
                </c:pt>
                <c:pt idx="5">
                  <c:v>20.062000000000001</c:v>
                </c:pt>
                <c:pt idx="6">
                  <c:v>31.151799999999998</c:v>
                </c:pt>
                <c:pt idx="7">
                  <c:v>42.995899999999999</c:v>
                </c:pt>
                <c:pt idx="8">
                  <c:v>55.382100000000001</c:v>
                </c:pt>
                <c:pt idx="9">
                  <c:v>68.4649</c:v>
                </c:pt>
                <c:pt idx="10">
                  <c:v>82.219899999999996</c:v>
                </c:pt>
                <c:pt idx="11">
                  <c:v>99.901200000000003</c:v>
                </c:pt>
                <c:pt idx="12">
                  <c:v>118.018</c:v>
                </c:pt>
              </c:numCache>
            </c:numRef>
          </c:xVal>
          <c:yVal>
            <c:numRef>
              <c:f>Foglio1!$G$11:$G$23</c:f>
              <c:numCache>
                <c:formatCode>#,#00</c:formatCode>
                <c:ptCount val="13"/>
                <c:pt idx="0">
                  <c:v>48.8459047423</c:v>
                </c:pt>
                <c:pt idx="1">
                  <c:v>56.810567332700003</c:v>
                </c:pt>
                <c:pt idx="2">
                  <c:v>61.536985244999997</c:v>
                </c:pt>
                <c:pt idx="3">
                  <c:v>69.616799999999998</c:v>
                </c:pt>
                <c:pt idx="4">
                  <c:v>72.033199999999994</c:v>
                </c:pt>
                <c:pt idx="5">
                  <c:v>79.938000000000002</c:v>
                </c:pt>
                <c:pt idx="6">
                  <c:v>88.848200000000006</c:v>
                </c:pt>
                <c:pt idx="7">
                  <c:v>97.004099999999994</c:v>
                </c:pt>
                <c:pt idx="8">
                  <c:v>104.61789999999999</c:v>
                </c:pt>
                <c:pt idx="9">
                  <c:v>111.5351</c:v>
                </c:pt>
                <c:pt idx="10">
                  <c:v>117.7801</c:v>
                </c:pt>
                <c:pt idx="11">
                  <c:v>125.0988</c:v>
                </c:pt>
                <c:pt idx="12">
                  <c:v>131.982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902-B74F-F77732F067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4583</xdr:rowOff>
    </xdr:from>
    <xdr:to>
      <xdr:col>5</xdr:col>
      <xdr:colOff>0</xdr:colOff>
      <xdr:row>73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56</xdr:row>
      <xdr:rowOff>4296</xdr:rowOff>
    </xdr:from>
    <xdr:to>
      <xdr:col>9</xdr:col>
      <xdr:colOff>0</xdr:colOff>
      <xdr:row>73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24</xdr:row>
      <xdr:rowOff>144</xdr:rowOff>
    </xdr:from>
    <xdr:to>
      <xdr:col>8</xdr:col>
      <xdr:colOff>0</xdr:colOff>
      <xdr:row>55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3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8">
        <f>F6*G6</f>
        <v>0</v>
      </c>
      <c r="I6" s="7">
        <v>0</v>
      </c>
    </row>
    <row r="7" spans="1:9" x14ac:dyDescent="0.3">
      <c r="A7" s="3">
        <v>10</v>
      </c>
      <c r="B7" s="6">
        <v>0</v>
      </c>
      <c r="C7" s="4">
        <f t="shared" ref="C7:C23" si="0">B7/1000</f>
        <v>0</v>
      </c>
      <c r="D7" s="6">
        <v>0</v>
      </c>
      <c r="E7" s="4">
        <f t="shared" ref="E7:E23" si="1">D7/1000</f>
        <v>0</v>
      </c>
      <c r="F7" s="5">
        <v>0</v>
      </c>
      <c r="G7" s="8">
        <f t="shared" ref="G7:G21" si="2">A7-C7</f>
        <v>10</v>
      </c>
      <c r="H7" s="8">
        <f t="shared" ref="H7:H21" si="3">F7*G7</f>
        <v>0</v>
      </c>
      <c r="I7" s="7">
        <v>0</v>
      </c>
    </row>
    <row r="8" spans="1:9" x14ac:dyDescent="0.3">
      <c r="A8" s="3">
        <v>20</v>
      </c>
      <c r="B8" s="6">
        <v>0</v>
      </c>
      <c r="C8" s="8">
        <f t="shared" si="0"/>
        <v>0</v>
      </c>
      <c r="D8" s="6">
        <v>0</v>
      </c>
      <c r="E8" s="8">
        <f t="shared" si="1"/>
        <v>0</v>
      </c>
      <c r="F8" s="5">
        <v>0</v>
      </c>
      <c r="G8" s="8">
        <f t="shared" si="2"/>
        <v>20</v>
      </c>
      <c r="H8" s="8">
        <f t="shared" si="3"/>
        <v>0</v>
      </c>
      <c r="I8" s="7">
        <v>0</v>
      </c>
    </row>
    <row r="9" spans="1:9" x14ac:dyDescent="0.3">
      <c r="A9" s="3">
        <v>30</v>
      </c>
      <c r="B9" s="6">
        <v>0</v>
      </c>
      <c r="C9" s="8">
        <f t="shared" si="0"/>
        <v>0</v>
      </c>
      <c r="D9" s="6">
        <v>0</v>
      </c>
      <c r="E9" s="8">
        <f t="shared" si="1"/>
        <v>0</v>
      </c>
      <c r="F9" s="5">
        <v>0</v>
      </c>
      <c r="G9" s="8">
        <f t="shared" si="2"/>
        <v>30</v>
      </c>
      <c r="H9" s="8">
        <f t="shared" si="3"/>
        <v>0</v>
      </c>
      <c r="I9" s="7">
        <v>0</v>
      </c>
    </row>
    <row r="10" spans="1:9" x14ac:dyDescent="0.3">
      <c r="A10" s="3">
        <v>40</v>
      </c>
      <c r="B10" s="6">
        <v>0</v>
      </c>
      <c r="C10" s="8">
        <f t="shared" si="0"/>
        <v>0</v>
      </c>
      <c r="D10" s="6">
        <v>0</v>
      </c>
      <c r="E10" s="8">
        <f t="shared" si="1"/>
        <v>0</v>
      </c>
      <c r="F10" s="5">
        <v>0</v>
      </c>
      <c r="G10" s="8">
        <f t="shared" si="2"/>
        <v>40</v>
      </c>
      <c r="H10" s="8">
        <f t="shared" si="3"/>
        <v>0</v>
      </c>
      <c r="I10" s="7">
        <v>0</v>
      </c>
    </row>
    <row r="11" spans="1:9" x14ac:dyDescent="0.3">
      <c r="A11" s="3">
        <v>50</v>
      </c>
      <c r="B11" s="6">
        <f>11540952577/10000000</f>
        <v>1154.0952577</v>
      </c>
      <c r="C11" s="8">
        <f t="shared" si="0"/>
        <v>1.1540952577000001</v>
      </c>
      <c r="D11" s="6">
        <v>700</v>
      </c>
      <c r="E11" s="8">
        <f t="shared" si="1"/>
        <v>0.7</v>
      </c>
      <c r="F11" s="5">
        <f t="shared" ref="F11:F21" si="4">E11/C11</f>
        <v>0.6065357216656726</v>
      </c>
      <c r="G11" s="8">
        <f t="shared" si="2"/>
        <v>48.8459047423</v>
      </c>
      <c r="H11" s="8">
        <f t="shared" si="3"/>
        <v>29.62678608328363</v>
      </c>
      <c r="I11" s="7">
        <v>4.3099999999999999E-2</v>
      </c>
    </row>
    <row r="12" spans="1:9" x14ac:dyDescent="0.3">
      <c r="A12" s="3">
        <v>60</v>
      </c>
      <c r="B12" s="6">
        <f>31894326673/10000000</f>
        <v>3189.4326673</v>
      </c>
      <c r="C12" s="8">
        <f>B12/1000</f>
        <v>3.1894326673000002</v>
      </c>
      <c r="D12" s="6">
        <v>1464</v>
      </c>
      <c r="E12" s="8">
        <f t="shared" si="1"/>
        <v>1.464</v>
      </c>
      <c r="F12" s="5">
        <f t="shared" si="4"/>
        <v>0.45901580397348302</v>
      </c>
      <c r="G12" s="8">
        <f t="shared" si="2"/>
        <v>56.810567332700003</v>
      </c>
      <c r="H12" s="8">
        <f t="shared" si="3"/>
        <v>26.076948238408981</v>
      </c>
      <c r="I12" s="7">
        <v>0.32319999999999999</v>
      </c>
    </row>
    <row r="13" spans="1:9" x14ac:dyDescent="0.3">
      <c r="A13" s="3">
        <v>70</v>
      </c>
      <c r="B13" s="6">
        <f>84630147550/10000000</f>
        <v>8463.0147550000002</v>
      </c>
      <c r="C13" s="8">
        <f t="shared" si="0"/>
        <v>8.4630147549999997</v>
      </c>
      <c r="D13" s="6">
        <v>2352</v>
      </c>
      <c r="E13" s="8">
        <f t="shared" si="1"/>
        <v>2.3519999999999999</v>
      </c>
      <c r="F13" s="5">
        <f t="shared" si="4"/>
        <v>0.27791514821717928</v>
      </c>
      <c r="G13" s="8">
        <f t="shared" si="2"/>
        <v>61.536985244999997</v>
      </c>
      <c r="H13" s="8">
        <f t="shared" si="3"/>
        <v>17.102060375202548</v>
      </c>
      <c r="I13" s="7">
        <v>0.81379999999999997</v>
      </c>
    </row>
    <row r="14" spans="1:9" x14ac:dyDescent="0.3">
      <c r="A14" s="3">
        <v>80</v>
      </c>
      <c r="B14" s="6">
        <f>103832000000/10000000</f>
        <v>10383.200000000001</v>
      </c>
      <c r="C14" s="8">
        <f t="shared" si="0"/>
        <v>10.3832</v>
      </c>
      <c r="D14" s="6">
        <v>2703</v>
      </c>
      <c r="E14" s="8">
        <f t="shared" si="1"/>
        <v>2.7029999999999998</v>
      </c>
      <c r="F14" s="5">
        <f t="shared" si="4"/>
        <v>0.26032437013637411</v>
      </c>
      <c r="G14" s="8">
        <f t="shared" si="2"/>
        <v>69.616799999999998</v>
      </c>
      <c r="H14" s="8">
        <f t="shared" si="3"/>
        <v>18.122949610909927</v>
      </c>
      <c r="I14" s="7">
        <v>0.79059999999999997</v>
      </c>
    </row>
    <row r="15" spans="1:9" x14ac:dyDescent="0.3">
      <c r="A15" s="3">
        <v>90</v>
      </c>
      <c r="B15" s="6">
        <f>179668000000/10000000</f>
        <v>17966.8</v>
      </c>
      <c r="C15" s="8">
        <f t="shared" si="0"/>
        <v>17.966799999999999</v>
      </c>
      <c r="D15" s="6">
        <v>2974</v>
      </c>
      <c r="E15" s="8">
        <f t="shared" si="1"/>
        <v>2.9740000000000002</v>
      </c>
      <c r="F15" s="5">
        <f t="shared" si="4"/>
        <v>0.16552752855266381</v>
      </c>
      <c r="G15" s="8">
        <f t="shared" si="2"/>
        <v>72.033199999999994</v>
      </c>
      <c r="H15" s="8">
        <f t="shared" si="3"/>
        <v>11.923477569739742</v>
      </c>
      <c r="I15" s="7">
        <v>0.94889999999999997</v>
      </c>
    </row>
    <row r="16" spans="1:9" x14ac:dyDescent="0.3">
      <c r="A16" s="3">
        <v>100</v>
      </c>
      <c r="B16" s="6">
        <f>200620000000/10000000</f>
        <v>20062</v>
      </c>
      <c r="C16" s="8">
        <f t="shared" si="0"/>
        <v>20.062000000000001</v>
      </c>
      <c r="D16" s="6">
        <v>3187</v>
      </c>
      <c r="E16" s="8">
        <f t="shared" si="1"/>
        <v>3.1869999999999998</v>
      </c>
      <c r="F16" s="5">
        <f t="shared" si="4"/>
        <v>0.15885754162097496</v>
      </c>
      <c r="G16" s="8">
        <f t="shared" si="2"/>
        <v>79.938000000000002</v>
      </c>
      <c r="H16" s="8">
        <f t="shared" si="3"/>
        <v>12.698754162097497</v>
      </c>
      <c r="I16" s="7">
        <v>0.93489999999999995</v>
      </c>
    </row>
    <row r="17" spans="1:9" x14ac:dyDescent="0.3">
      <c r="A17" s="3">
        <f>A16+20</f>
        <v>120</v>
      </c>
      <c r="B17" s="6">
        <f>311518000000/10000000</f>
        <v>31151.8</v>
      </c>
      <c r="C17" s="8">
        <f t="shared" si="0"/>
        <v>31.151799999999998</v>
      </c>
      <c r="D17" s="6">
        <v>3429</v>
      </c>
      <c r="E17" s="8">
        <f t="shared" si="1"/>
        <v>3.4289999999999998</v>
      </c>
      <c r="F17" s="5">
        <f t="shared" si="4"/>
        <v>0.11007389621145487</v>
      </c>
      <c r="G17" s="8">
        <f t="shared" si="2"/>
        <v>88.848200000000006</v>
      </c>
      <c r="H17" s="8">
        <f t="shared" si="3"/>
        <v>9.7798675453745858</v>
      </c>
      <c r="I17" s="7">
        <v>0.99</v>
      </c>
    </row>
    <row r="18" spans="1:9" x14ac:dyDescent="0.3">
      <c r="A18" s="3">
        <f>A17+20</f>
        <v>140</v>
      </c>
      <c r="B18" s="6">
        <f>429959000000/10000000</f>
        <v>42995.9</v>
      </c>
      <c r="C18" s="8">
        <f>B18/1000</f>
        <v>42.995899999999999</v>
      </c>
      <c r="D18" s="6">
        <v>3765</v>
      </c>
      <c r="E18" s="8">
        <f t="shared" si="1"/>
        <v>3.7650000000000001</v>
      </c>
      <c r="F18" s="5">
        <f t="shared" si="4"/>
        <v>8.7566488897778627E-2</v>
      </c>
      <c r="G18" s="8">
        <f t="shared" si="2"/>
        <v>97.004099999999994</v>
      </c>
      <c r="H18" s="8">
        <f t="shared" si="3"/>
        <v>8.4943084456890077</v>
      </c>
      <c r="I18" s="7">
        <v>0.99</v>
      </c>
    </row>
    <row r="19" spans="1:9" x14ac:dyDescent="0.3">
      <c r="A19" s="3">
        <f>A18+20</f>
        <v>160</v>
      </c>
      <c r="B19" s="6">
        <f>553821000000/10000000</f>
        <v>55382.1</v>
      </c>
      <c r="C19" s="8">
        <f t="shared" si="0"/>
        <v>55.382100000000001</v>
      </c>
      <c r="D19" s="6">
        <v>3649</v>
      </c>
      <c r="E19" s="8">
        <f t="shared" si="1"/>
        <v>3.649</v>
      </c>
      <c r="F19" s="5">
        <f t="shared" si="4"/>
        <v>6.588771462259467E-2</v>
      </c>
      <c r="G19" s="8">
        <f t="shared" si="2"/>
        <v>104.61789999999999</v>
      </c>
      <c r="H19" s="8">
        <f t="shared" si="3"/>
        <v>6.8930343396151468</v>
      </c>
      <c r="I19" s="7">
        <v>0.99099999999999999</v>
      </c>
    </row>
    <row r="20" spans="1:9" x14ac:dyDescent="0.3">
      <c r="A20" s="3">
        <f>A19+20</f>
        <v>180</v>
      </c>
      <c r="B20" s="6">
        <f>684649000000/10000000</f>
        <v>68464.899999999994</v>
      </c>
      <c r="C20" s="8">
        <f t="shared" si="0"/>
        <v>68.4649</v>
      </c>
      <c r="D20" s="6">
        <v>3583</v>
      </c>
      <c r="E20" s="8">
        <f t="shared" si="1"/>
        <v>3.5830000000000002</v>
      </c>
      <c r="F20" s="5">
        <f t="shared" si="4"/>
        <v>5.2333385428153696E-2</v>
      </c>
      <c r="G20" s="8">
        <f>A20-C20</f>
        <v>111.5351</v>
      </c>
      <c r="H20" s="8">
        <f t="shared" si="3"/>
        <v>5.8370093770676652</v>
      </c>
      <c r="I20" s="7">
        <v>0.99299999999999999</v>
      </c>
    </row>
    <row r="21" spans="1:9" x14ac:dyDescent="0.3">
      <c r="A21" s="3">
        <f>A20+20</f>
        <v>200</v>
      </c>
      <c r="B21" s="6">
        <f>822199000000/10000000</f>
        <v>82219.899999999994</v>
      </c>
      <c r="C21" s="8">
        <f t="shared" si="0"/>
        <v>82.219899999999996</v>
      </c>
      <c r="D21" s="6">
        <v>2979</v>
      </c>
      <c r="E21" s="8">
        <f t="shared" si="1"/>
        <v>2.9790000000000001</v>
      </c>
      <c r="F21" s="5">
        <f t="shared" si="4"/>
        <v>3.6232104393218674E-2</v>
      </c>
      <c r="G21" s="8">
        <f t="shared" si="2"/>
        <v>117.7801</v>
      </c>
      <c r="H21" s="8">
        <f t="shared" si="3"/>
        <v>4.2674208786437351</v>
      </c>
      <c r="I21" s="7">
        <v>1</v>
      </c>
    </row>
    <row r="22" spans="1:9" x14ac:dyDescent="0.3">
      <c r="A22" s="3">
        <v>225</v>
      </c>
      <c r="B22" s="6">
        <f>999012000000/10000000</f>
        <v>99901.2</v>
      </c>
      <c r="C22" s="8">
        <f t="shared" si="0"/>
        <v>99.901200000000003</v>
      </c>
      <c r="D22" s="6">
        <v>3897</v>
      </c>
      <c r="E22" s="8">
        <f t="shared" si="1"/>
        <v>3.8969999999999998</v>
      </c>
      <c r="F22" s="5">
        <f t="shared" ref="F22:F23" si="5">E22/C22</f>
        <v>3.9008540437952696E-2</v>
      </c>
      <c r="G22" s="8">
        <f>A22-C22</f>
        <v>125.0988</v>
      </c>
      <c r="H22" s="8">
        <f t="shared" ref="H22:H23" si="6">F22*G22</f>
        <v>4.8799215985393563</v>
      </c>
      <c r="I22" s="7">
        <v>1</v>
      </c>
    </row>
    <row r="23" spans="1:9" x14ac:dyDescent="0.3">
      <c r="A23" s="3">
        <v>250</v>
      </c>
      <c r="B23" s="6">
        <f>1180180000000/10000000</f>
        <v>118018</v>
      </c>
      <c r="C23" s="8">
        <f t="shared" si="0"/>
        <v>118.018</v>
      </c>
      <c r="D23" s="6">
        <v>5012</v>
      </c>
      <c r="E23" s="8">
        <f t="shared" si="1"/>
        <v>5.0119999999999996</v>
      </c>
      <c r="F23" s="5">
        <f t="shared" si="5"/>
        <v>4.2468098086732527E-2</v>
      </c>
      <c r="G23" s="8">
        <f t="shared" ref="G23" si="7">A23-C23</f>
        <v>131.982</v>
      </c>
      <c r="H23" s="8">
        <f t="shared" si="6"/>
        <v>5.6050245216831325</v>
      </c>
      <c r="I23" s="7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2023-06-23T07:52:09Z</dcterms:modified>
</cp:coreProperties>
</file>