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\xls\"/>
    </mc:Choice>
  </mc:AlternateContent>
  <bookViews>
    <workbookView xWindow="0" yWindow="0" windowWidth="24825" windowHeight="11325"/>
  </bookViews>
  <sheets>
    <sheet name="Cubietruck" sheetId="1" r:id="rId1"/>
    <sheet name="Arrays" sheetId="6" r:id="rId2"/>
    <sheet name="fex" sheetId="3" r:id="rId3"/>
    <sheet name="pins" sheetId="2" r:id="rId4"/>
    <sheet name="A20 pinout" sheetId="5" r:id="rId5"/>
    <sheet name="BananaPro" sheetId="4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" i="6" l="1"/>
  <c r="AB2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B4" i="6"/>
  <c r="AB3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X6" i="6"/>
  <c r="W6" i="6"/>
  <c r="X5" i="6"/>
  <c r="W5" i="6"/>
  <c r="T2" i="6"/>
  <c r="T1" i="6"/>
  <c r="P5" i="6"/>
  <c r="O5" i="6"/>
  <c r="O6" i="6" s="1"/>
  <c r="M2" i="6"/>
  <c r="M1" i="6"/>
  <c r="I6" i="6"/>
  <c r="H6" i="6"/>
  <c r="H7" i="6" s="1"/>
  <c r="I5" i="6"/>
  <c r="H5" i="6"/>
  <c r="B4" i="3"/>
  <c r="B5" i="3" s="1"/>
  <c r="B3" i="3"/>
  <c r="A3" i="6"/>
  <c r="A4" i="6" s="1"/>
  <c r="A5" i="6" s="1"/>
  <c r="C3" i="3"/>
  <c r="C2" i="3"/>
  <c r="E2" i="3" s="1"/>
  <c r="D2" i="3"/>
  <c r="D4" i="3"/>
  <c r="D3" i="3"/>
  <c r="H18" i="2"/>
  <c r="G18" i="2"/>
  <c r="F18" i="2"/>
  <c r="K13" i="2"/>
  <c r="J13" i="2"/>
  <c r="E13" i="2"/>
  <c r="C13" i="2"/>
  <c r="K12" i="2"/>
  <c r="H12" i="2"/>
  <c r="G12" i="2"/>
  <c r="D12" i="2"/>
  <c r="G11" i="2"/>
  <c r="F11" i="2"/>
  <c r="E11" i="2"/>
  <c r="G10" i="2"/>
  <c r="E10" i="2"/>
  <c r="H9" i="2"/>
  <c r="G9" i="2"/>
  <c r="F9" i="2"/>
  <c r="J5" i="2"/>
  <c r="G5" i="2"/>
  <c r="F5" i="2"/>
  <c r="E5" i="2"/>
  <c r="K4" i="2"/>
  <c r="G4" i="2"/>
  <c r="F4" i="2"/>
  <c r="E4" i="2"/>
  <c r="D4" i="2"/>
  <c r="D3" i="2"/>
  <c r="H2" i="2"/>
  <c r="G2" i="2"/>
  <c r="B19" i="2"/>
  <c r="K19" i="2" s="1"/>
  <c r="B18" i="2"/>
  <c r="D18" i="2" s="1"/>
  <c r="B17" i="2"/>
  <c r="E17" i="2" s="1"/>
  <c r="B16" i="2"/>
  <c r="F16" i="2" s="1"/>
  <c r="B15" i="2"/>
  <c r="G15" i="2" s="1"/>
  <c r="B14" i="2"/>
  <c r="H14" i="2" s="1"/>
  <c r="B13" i="2"/>
  <c r="I13" i="2" s="1"/>
  <c r="B12" i="2"/>
  <c r="J12" i="2" s="1"/>
  <c r="B11" i="2"/>
  <c r="K11" i="2" s="1"/>
  <c r="B10" i="2"/>
  <c r="D10" i="2" s="1"/>
  <c r="B9" i="2"/>
  <c r="E9" i="2" s="1"/>
  <c r="B8" i="2"/>
  <c r="F8" i="2" s="1"/>
  <c r="B7" i="2"/>
  <c r="G7" i="2" s="1"/>
  <c r="B6" i="2"/>
  <c r="H6" i="2" s="1"/>
  <c r="B5" i="2"/>
  <c r="I5" i="2" s="1"/>
  <c r="B4" i="2"/>
  <c r="J4" i="2" s="1"/>
  <c r="B3" i="2"/>
  <c r="K3" i="2" s="1"/>
  <c r="B2" i="2"/>
  <c r="D2" i="2" s="1"/>
  <c r="W7" i="6" l="1"/>
  <c r="X7" i="6"/>
  <c r="H8" i="6"/>
  <c r="I7" i="6"/>
  <c r="O7" i="6"/>
  <c r="P6" i="6"/>
  <c r="E3" i="3"/>
  <c r="B6" i="3"/>
  <c r="C5" i="3"/>
  <c r="D5" i="3"/>
  <c r="C4" i="3"/>
  <c r="H4" i="3" s="1"/>
  <c r="F2" i="3"/>
  <c r="I2" i="3" s="1"/>
  <c r="J2" i="3" s="1"/>
  <c r="L2" i="3" s="1"/>
  <c r="O2" i="3" s="1"/>
  <c r="A6" i="6"/>
  <c r="D5" i="6"/>
  <c r="F3" i="3"/>
  <c r="I3" i="3" s="1"/>
  <c r="J3" i="3" s="1"/>
  <c r="L3" i="3" s="1"/>
  <c r="O3" i="3" s="1"/>
  <c r="H2" i="3"/>
  <c r="H3" i="3"/>
  <c r="G2" i="3"/>
  <c r="G3" i="3"/>
  <c r="E3" i="2"/>
  <c r="H11" i="2"/>
  <c r="G16" i="2"/>
  <c r="D19" i="2"/>
  <c r="F3" i="2"/>
  <c r="H4" i="2"/>
  <c r="K5" i="2"/>
  <c r="F10" i="2"/>
  <c r="C12" i="2"/>
  <c r="D13" i="2"/>
  <c r="H16" i="2"/>
  <c r="E19" i="2"/>
  <c r="H7" i="2"/>
  <c r="F17" i="2"/>
  <c r="E2" i="2"/>
  <c r="H3" i="2"/>
  <c r="C5" i="2"/>
  <c r="G8" i="2"/>
  <c r="H10" i="2"/>
  <c r="E12" i="2"/>
  <c r="F13" i="2"/>
  <c r="G17" i="2"/>
  <c r="G19" i="2"/>
  <c r="H15" i="2"/>
  <c r="G3" i="2"/>
  <c r="F19" i="2"/>
  <c r="F2" i="2"/>
  <c r="C4" i="2"/>
  <c r="D5" i="2"/>
  <c r="H8" i="2"/>
  <c r="D11" i="2"/>
  <c r="F12" i="2"/>
  <c r="G13" i="2"/>
  <c r="E18" i="2"/>
  <c r="I6" i="2"/>
  <c r="I14" i="2"/>
  <c r="J14" i="2"/>
  <c r="I15" i="2"/>
  <c r="K6" i="2"/>
  <c r="J7" i="2"/>
  <c r="I8" i="2"/>
  <c r="J15" i="2"/>
  <c r="C7" i="2"/>
  <c r="J8" i="2"/>
  <c r="D14" i="2"/>
  <c r="K15" i="2"/>
  <c r="I17" i="2"/>
  <c r="I2" i="2"/>
  <c r="E6" i="2"/>
  <c r="C8" i="2"/>
  <c r="J9" i="2"/>
  <c r="I10" i="2"/>
  <c r="I3" i="2"/>
  <c r="E7" i="2"/>
  <c r="C9" i="2"/>
  <c r="J10" i="2"/>
  <c r="F14" i="2"/>
  <c r="C17" i="2"/>
  <c r="I19" i="2"/>
  <c r="C2" i="2"/>
  <c r="K2" i="2"/>
  <c r="J3" i="2"/>
  <c r="I4" i="2"/>
  <c r="H5" i="2"/>
  <c r="G6" i="2"/>
  <c r="F7" i="2"/>
  <c r="E8" i="2"/>
  <c r="D9" i="2"/>
  <c r="C10" i="2"/>
  <c r="K10" i="2"/>
  <c r="J11" i="2"/>
  <c r="I12" i="2"/>
  <c r="H13" i="2"/>
  <c r="G14" i="2"/>
  <c r="F15" i="2"/>
  <c r="E16" i="2"/>
  <c r="D17" i="2"/>
  <c r="C18" i="2"/>
  <c r="K18" i="2"/>
  <c r="J19" i="2"/>
  <c r="J6" i="2"/>
  <c r="I7" i="2"/>
  <c r="C6" i="2"/>
  <c r="C14" i="2"/>
  <c r="K14" i="2"/>
  <c r="I16" i="2"/>
  <c r="H17" i="2"/>
  <c r="D6" i="2"/>
  <c r="K7" i="2"/>
  <c r="I9" i="2"/>
  <c r="C15" i="2"/>
  <c r="J16" i="2"/>
  <c r="D7" i="2"/>
  <c r="K8" i="2"/>
  <c r="E14" i="2"/>
  <c r="D15" i="2"/>
  <c r="C16" i="2"/>
  <c r="K16" i="2"/>
  <c r="J17" i="2"/>
  <c r="I18" i="2"/>
  <c r="H19" i="2"/>
  <c r="J2" i="2"/>
  <c r="F6" i="2"/>
  <c r="D8" i="2"/>
  <c r="K9" i="2"/>
  <c r="I11" i="2"/>
  <c r="E15" i="2"/>
  <c r="D16" i="2"/>
  <c r="K17" i="2"/>
  <c r="J18" i="2"/>
  <c r="C3" i="2"/>
  <c r="C11" i="2"/>
  <c r="C19" i="2"/>
  <c r="X8" i="6" l="1"/>
  <c r="W8" i="6"/>
  <c r="I8" i="6"/>
  <c r="H9" i="6"/>
  <c r="P7" i="6"/>
  <c r="O8" i="6"/>
  <c r="E4" i="3"/>
  <c r="G5" i="3"/>
  <c r="F4" i="3"/>
  <c r="I4" i="3" s="1"/>
  <c r="J4" i="3" s="1"/>
  <c r="L4" i="3" s="1"/>
  <c r="O4" i="3" s="1"/>
  <c r="H5" i="3"/>
  <c r="G4" i="3"/>
  <c r="E5" i="6"/>
  <c r="Q5" i="6" s="1"/>
  <c r="E5" i="3"/>
  <c r="F5" i="3"/>
  <c r="I5" i="3" s="1"/>
  <c r="J5" i="3" s="1"/>
  <c r="L5" i="3" s="1"/>
  <c r="O5" i="3" s="1"/>
  <c r="C6" i="3"/>
  <c r="B7" i="3"/>
  <c r="D6" i="3"/>
  <c r="A7" i="6"/>
  <c r="D6" i="6"/>
  <c r="E6" i="6" s="1"/>
  <c r="R5" i="6" s="1"/>
  <c r="W9" i="6" l="1"/>
  <c r="X9" i="6"/>
  <c r="I9" i="6"/>
  <c r="H10" i="6"/>
  <c r="T5" i="6"/>
  <c r="O9" i="6"/>
  <c r="P8" i="6"/>
  <c r="E6" i="3"/>
  <c r="H6" i="3"/>
  <c r="G6" i="3"/>
  <c r="F6" i="3"/>
  <c r="I6" i="3" s="1"/>
  <c r="J6" i="3" s="1"/>
  <c r="L6" i="3" s="1"/>
  <c r="O6" i="3" s="1"/>
  <c r="C7" i="3"/>
  <c r="D7" i="3"/>
  <c r="B8" i="3"/>
  <c r="D7" i="6"/>
  <c r="E7" i="6" s="1"/>
  <c r="Q6" i="6" s="1"/>
  <c r="A8" i="6"/>
  <c r="X10" i="6" l="1"/>
  <c r="W10" i="6"/>
  <c r="H11" i="6"/>
  <c r="I10" i="6"/>
  <c r="P9" i="6"/>
  <c r="O10" i="6"/>
  <c r="C8" i="3"/>
  <c r="D8" i="3"/>
  <c r="B9" i="3"/>
  <c r="E7" i="3"/>
  <c r="H7" i="3"/>
  <c r="F7" i="3"/>
  <c r="I7" i="3" s="1"/>
  <c r="J7" i="3" s="1"/>
  <c r="L7" i="3" s="1"/>
  <c r="O7" i="3" s="1"/>
  <c r="G7" i="3"/>
  <c r="D8" i="6"/>
  <c r="E8" i="6" s="1"/>
  <c r="R6" i="6" s="1"/>
  <c r="T6" i="6" s="1"/>
  <c r="A9" i="6"/>
  <c r="X11" i="6" l="1"/>
  <c r="W11" i="6"/>
  <c r="I11" i="6"/>
  <c r="H12" i="6"/>
  <c r="O11" i="6"/>
  <c r="P10" i="6"/>
  <c r="C9" i="3"/>
  <c r="D9" i="3"/>
  <c r="B10" i="3"/>
  <c r="F8" i="3"/>
  <c r="I8" i="3" s="1"/>
  <c r="J8" i="3" s="1"/>
  <c r="L8" i="3" s="1"/>
  <c r="O8" i="3" s="1"/>
  <c r="G8" i="3"/>
  <c r="E8" i="3"/>
  <c r="H8" i="3"/>
  <c r="D9" i="6"/>
  <c r="E9" i="6" s="1"/>
  <c r="Q7" i="6" s="1"/>
  <c r="A10" i="6"/>
  <c r="B9" i="6"/>
  <c r="C9" i="6" s="1"/>
  <c r="J7" i="6" s="1"/>
  <c r="W12" i="6" l="1"/>
  <c r="X12" i="6"/>
  <c r="H13" i="6"/>
  <c r="I12" i="6"/>
  <c r="P11" i="6"/>
  <c r="O12" i="6"/>
  <c r="E9" i="3"/>
  <c r="H9" i="3"/>
  <c r="F9" i="3"/>
  <c r="I9" i="3" s="1"/>
  <c r="J9" i="3" s="1"/>
  <c r="L9" i="3" s="1"/>
  <c r="O9" i="3" s="1"/>
  <c r="G9" i="3"/>
  <c r="D10" i="3"/>
  <c r="B11" i="3"/>
  <c r="C10" i="3"/>
  <c r="D10" i="6"/>
  <c r="E10" i="6" s="1"/>
  <c r="R7" i="6" s="1"/>
  <c r="T7" i="6" s="1"/>
  <c r="A11" i="6"/>
  <c r="X13" i="6" l="1"/>
  <c r="W13" i="6"/>
  <c r="I13" i="6"/>
  <c r="H14" i="6"/>
  <c r="O13" i="6"/>
  <c r="P12" i="6"/>
  <c r="F10" i="3"/>
  <c r="I10" i="3" s="1"/>
  <c r="J10" i="3" s="1"/>
  <c r="L10" i="3" s="1"/>
  <c r="O10" i="3" s="1"/>
  <c r="E10" i="3"/>
  <c r="H10" i="3"/>
  <c r="G10" i="3"/>
  <c r="B12" i="3"/>
  <c r="D11" i="3"/>
  <c r="C11" i="3"/>
  <c r="D11" i="6"/>
  <c r="E11" i="6" s="1"/>
  <c r="Q8" i="6" s="1"/>
  <c r="A12" i="6"/>
  <c r="B11" i="6"/>
  <c r="C11" i="6" s="1"/>
  <c r="J8" i="6" s="1"/>
  <c r="W14" i="6" l="1"/>
  <c r="X14" i="6"/>
  <c r="H15" i="6"/>
  <c r="I14" i="6"/>
  <c r="P13" i="6"/>
  <c r="O14" i="6"/>
  <c r="E11" i="3"/>
  <c r="G11" i="3"/>
  <c r="F11" i="3"/>
  <c r="I11" i="3" s="1"/>
  <c r="J11" i="3" s="1"/>
  <c r="L11" i="3" s="1"/>
  <c r="O11" i="3" s="1"/>
  <c r="H11" i="3"/>
  <c r="B13" i="3"/>
  <c r="C12" i="3"/>
  <c r="D12" i="3"/>
  <c r="D12" i="6"/>
  <c r="E12" i="6" s="1"/>
  <c r="R8" i="6" s="1"/>
  <c r="T8" i="6" s="1"/>
  <c r="A13" i="6"/>
  <c r="X15" i="6" l="1"/>
  <c r="W15" i="6"/>
  <c r="H16" i="6"/>
  <c r="I15" i="6"/>
  <c r="P14" i="6"/>
  <c r="O15" i="6"/>
  <c r="F12" i="3"/>
  <c r="I12" i="3" s="1"/>
  <c r="J12" i="3" s="1"/>
  <c r="L12" i="3" s="1"/>
  <c r="O12" i="3" s="1"/>
  <c r="E12" i="3"/>
  <c r="G12" i="3"/>
  <c r="H12" i="3"/>
  <c r="B14" i="3"/>
  <c r="C13" i="3"/>
  <c r="D13" i="3"/>
  <c r="D13" i="6"/>
  <c r="E13" i="6" s="1"/>
  <c r="Q9" i="6" s="1"/>
  <c r="A14" i="6"/>
  <c r="B13" i="6"/>
  <c r="C13" i="6" s="1"/>
  <c r="J9" i="6" s="1"/>
  <c r="X16" i="6" l="1"/>
  <c r="W16" i="6"/>
  <c r="I16" i="6"/>
  <c r="H17" i="6"/>
  <c r="P15" i="6"/>
  <c r="O16" i="6"/>
  <c r="G13" i="3"/>
  <c r="F13" i="3"/>
  <c r="I13" i="3" s="1"/>
  <c r="J13" i="3" s="1"/>
  <c r="L13" i="3" s="1"/>
  <c r="O13" i="3" s="1"/>
  <c r="E13" i="3"/>
  <c r="H13" i="3"/>
  <c r="C14" i="3"/>
  <c r="B15" i="3"/>
  <c r="D14" i="3"/>
  <c r="D14" i="6"/>
  <c r="E14" i="6" s="1"/>
  <c r="R9" i="6" s="1"/>
  <c r="T9" i="6" s="1"/>
  <c r="A15" i="6"/>
  <c r="W17" i="6" l="1"/>
  <c r="X17" i="6"/>
  <c r="H18" i="6"/>
  <c r="I17" i="6"/>
  <c r="P16" i="6"/>
  <c r="O17" i="6"/>
  <c r="F14" i="3"/>
  <c r="I14" i="3" s="1"/>
  <c r="J14" i="3" s="1"/>
  <c r="L14" i="3" s="1"/>
  <c r="O14" i="3" s="1"/>
  <c r="E14" i="3"/>
  <c r="G14" i="3"/>
  <c r="H14" i="3"/>
  <c r="C15" i="3"/>
  <c r="D15" i="3"/>
  <c r="B16" i="3"/>
  <c r="D15" i="6"/>
  <c r="E15" i="6" s="1"/>
  <c r="Q10" i="6" s="1"/>
  <c r="A16" i="6"/>
  <c r="W18" i="6" l="1"/>
  <c r="X18" i="6"/>
  <c r="I18" i="6"/>
  <c r="P17" i="6"/>
  <c r="O18" i="6"/>
  <c r="C16" i="3"/>
  <c r="D16" i="3"/>
  <c r="B17" i="3"/>
  <c r="E15" i="3"/>
  <c r="H15" i="3"/>
  <c r="G15" i="3"/>
  <c r="F15" i="3"/>
  <c r="I15" i="3" s="1"/>
  <c r="J15" i="3" s="1"/>
  <c r="L15" i="3" s="1"/>
  <c r="O15" i="3" s="1"/>
  <c r="D16" i="6"/>
  <c r="E16" i="6" s="1"/>
  <c r="R10" i="6" s="1"/>
  <c r="T10" i="6" s="1"/>
  <c r="A17" i="6"/>
  <c r="P18" i="6" l="1"/>
  <c r="C17" i="3"/>
  <c r="D17" i="3"/>
  <c r="B18" i="3"/>
  <c r="F16" i="3"/>
  <c r="I16" i="3" s="1"/>
  <c r="J16" i="3" s="1"/>
  <c r="L16" i="3" s="1"/>
  <c r="O16" i="3" s="1"/>
  <c r="G16" i="3"/>
  <c r="E16" i="3"/>
  <c r="H16" i="3"/>
  <c r="D17" i="6"/>
  <c r="E17" i="6" s="1"/>
  <c r="Q11" i="6" s="1"/>
  <c r="A18" i="6"/>
  <c r="B17" i="6"/>
  <c r="C17" i="6" s="1"/>
  <c r="J11" i="6" s="1"/>
  <c r="D18" i="3" l="1"/>
  <c r="C18" i="3"/>
  <c r="F17" i="3"/>
  <c r="I17" i="3" s="1"/>
  <c r="J17" i="3" s="1"/>
  <c r="L17" i="3" s="1"/>
  <c r="O17" i="3" s="1"/>
  <c r="E17" i="3"/>
  <c r="H17" i="3"/>
  <c r="G17" i="3"/>
  <c r="D18" i="6"/>
  <c r="E18" i="6" s="1"/>
  <c r="R11" i="6" s="1"/>
  <c r="T11" i="6" s="1"/>
  <c r="A19" i="6"/>
  <c r="F18" i="3" l="1"/>
  <c r="I18" i="3" s="1"/>
  <c r="J18" i="3" s="1"/>
  <c r="L18" i="3" s="1"/>
  <c r="O18" i="3" s="1"/>
  <c r="H18" i="3"/>
  <c r="B18" i="6" s="1"/>
  <c r="C18" i="6" s="1"/>
  <c r="K11" i="6" s="1"/>
  <c r="M11" i="6" s="1"/>
  <c r="E18" i="3"/>
  <c r="G18" i="3"/>
  <c r="D19" i="6"/>
  <c r="E19" i="6" s="1"/>
  <c r="Q12" i="6" s="1"/>
  <c r="A20" i="6"/>
  <c r="B19" i="6"/>
  <c r="C19" i="6" s="1"/>
  <c r="J12" i="6" s="1"/>
  <c r="B12" i="6" l="1"/>
  <c r="C12" i="6" s="1"/>
  <c r="K8" i="6" s="1"/>
  <c r="M8" i="6" s="1"/>
  <c r="B14" i="6"/>
  <c r="C14" i="6" s="1"/>
  <c r="K9" i="6" s="1"/>
  <c r="M9" i="6" s="1"/>
  <c r="B16" i="6"/>
  <c r="C16" i="6" s="1"/>
  <c r="B10" i="6"/>
  <c r="C10" i="6" s="1"/>
  <c r="K7" i="6" s="1"/>
  <c r="M7" i="6" s="1"/>
  <c r="B15" i="6"/>
  <c r="C15" i="6" s="1"/>
  <c r="B8" i="6"/>
  <c r="C8" i="6" s="1"/>
  <c r="K6" i="6" s="1"/>
  <c r="D3" i="6"/>
  <c r="E3" i="6" s="1"/>
  <c r="Q4" i="6" s="1"/>
  <c r="D4" i="6"/>
  <c r="E4" i="6" s="1"/>
  <c r="R4" i="6" s="1"/>
  <c r="D2" i="6"/>
  <c r="E2" i="6" s="1"/>
  <c r="Q3" i="6" s="1"/>
  <c r="T3" i="6" s="1"/>
  <c r="B3" i="6"/>
  <c r="C3" i="6" s="1"/>
  <c r="B2" i="6"/>
  <c r="C2" i="6" s="1"/>
  <c r="B6" i="6"/>
  <c r="C6" i="6" s="1"/>
  <c r="B7" i="6"/>
  <c r="C7" i="6" s="1"/>
  <c r="J6" i="6" s="1"/>
  <c r="B5" i="6"/>
  <c r="C5" i="6" s="1"/>
  <c r="B4" i="6"/>
  <c r="C4" i="6" s="1"/>
  <c r="D20" i="6"/>
  <c r="E20" i="6" s="1"/>
  <c r="R12" i="6" s="1"/>
  <c r="T12" i="6" s="1"/>
  <c r="A21" i="6"/>
  <c r="B20" i="6"/>
  <c r="C20" i="6" s="1"/>
  <c r="K12" i="6" s="1"/>
  <c r="M12" i="6" s="1"/>
  <c r="T4" i="6" l="1"/>
  <c r="F4" i="6"/>
  <c r="K4" i="6"/>
  <c r="F5" i="6"/>
  <c r="J5" i="6"/>
  <c r="M5" i="6" s="1"/>
  <c r="M6" i="6"/>
  <c r="F15" i="6"/>
  <c r="J10" i="6"/>
  <c r="M10" i="6" s="1"/>
  <c r="F6" i="6"/>
  <c r="K5" i="6"/>
  <c r="F2" i="6"/>
  <c r="J3" i="6"/>
  <c r="M3" i="6" s="1"/>
  <c r="F16" i="6"/>
  <c r="K10" i="6"/>
  <c r="F3" i="6"/>
  <c r="J4" i="6"/>
  <c r="M4" i="6" s="1"/>
  <c r="F19" i="6"/>
  <c r="F7" i="6"/>
  <c r="F20" i="6"/>
  <c r="F8" i="6"/>
  <c r="F9" i="6"/>
  <c r="F10" i="6"/>
  <c r="F11" i="6"/>
  <c r="F12" i="6"/>
  <c r="F13" i="6"/>
  <c r="F14" i="6"/>
  <c r="F17" i="6"/>
  <c r="F18" i="6"/>
  <c r="D21" i="6"/>
  <c r="E21" i="6" s="1"/>
  <c r="Q13" i="6" s="1"/>
  <c r="A22" i="6"/>
  <c r="B21" i="6"/>
  <c r="C21" i="6" s="1"/>
  <c r="F21" i="6" l="1"/>
  <c r="J13" i="6"/>
  <c r="D22" i="6"/>
  <c r="E22" i="6" s="1"/>
  <c r="R13" i="6" s="1"/>
  <c r="T13" i="6" s="1"/>
  <c r="A23" i="6"/>
  <c r="B22" i="6"/>
  <c r="C22" i="6" s="1"/>
  <c r="F22" i="6" l="1"/>
  <c r="K13" i="6"/>
  <c r="M13" i="6" s="1"/>
  <c r="D23" i="6"/>
  <c r="E23" i="6" s="1"/>
  <c r="Q14" i="6" s="1"/>
  <c r="A24" i="6"/>
  <c r="B23" i="6"/>
  <c r="C23" i="6" s="1"/>
  <c r="F23" i="6" l="1"/>
  <c r="J14" i="6"/>
  <c r="D24" i="6"/>
  <c r="E24" i="6" s="1"/>
  <c r="R14" i="6" s="1"/>
  <c r="T14" i="6" s="1"/>
  <c r="A25" i="6"/>
  <c r="B24" i="6"/>
  <c r="C24" i="6" s="1"/>
  <c r="F24" i="6" l="1"/>
  <c r="K14" i="6"/>
  <c r="M14" i="6" s="1"/>
  <c r="D25" i="6"/>
  <c r="E25" i="6" s="1"/>
  <c r="Q15" i="6" s="1"/>
  <c r="A26" i="6"/>
  <c r="B25" i="6"/>
  <c r="C25" i="6" s="1"/>
  <c r="F25" i="6" l="1"/>
  <c r="J15" i="6"/>
  <c r="D26" i="6"/>
  <c r="E26" i="6" s="1"/>
  <c r="R15" i="6" s="1"/>
  <c r="T15" i="6" s="1"/>
  <c r="A27" i="6"/>
  <c r="B26" i="6"/>
  <c r="C26" i="6" s="1"/>
  <c r="F26" i="6" l="1"/>
  <c r="K15" i="6"/>
  <c r="M15" i="6"/>
  <c r="D27" i="6"/>
  <c r="E27" i="6" s="1"/>
  <c r="Q16" i="6" s="1"/>
  <c r="A28" i="6"/>
  <c r="B27" i="6"/>
  <c r="C27" i="6" s="1"/>
  <c r="F27" i="6" l="1"/>
  <c r="J16" i="6"/>
  <c r="D28" i="6"/>
  <c r="E28" i="6" s="1"/>
  <c r="R16" i="6" s="1"/>
  <c r="T16" i="6" s="1"/>
  <c r="A29" i="6"/>
  <c r="B28" i="6"/>
  <c r="C28" i="6" s="1"/>
  <c r="F28" i="6" l="1"/>
  <c r="K16" i="6"/>
  <c r="M16" i="6" s="1"/>
  <c r="D29" i="6"/>
  <c r="E29" i="6" s="1"/>
  <c r="Q17" i="6" s="1"/>
  <c r="A30" i="6"/>
  <c r="B29" i="6"/>
  <c r="C29" i="6" s="1"/>
  <c r="F29" i="6" l="1"/>
  <c r="J17" i="6"/>
  <c r="D30" i="6"/>
  <c r="E30" i="6" s="1"/>
  <c r="R17" i="6" s="1"/>
  <c r="T17" i="6" s="1"/>
  <c r="A31" i="6"/>
  <c r="B30" i="6"/>
  <c r="C30" i="6" s="1"/>
  <c r="F30" i="6" l="1"/>
  <c r="K17" i="6"/>
  <c r="M17" i="6"/>
  <c r="D31" i="6"/>
  <c r="E31" i="6" s="1"/>
  <c r="Q18" i="6" s="1"/>
  <c r="A32" i="6"/>
  <c r="B31" i="6"/>
  <c r="C31" i="6" s="1"/>
  <c r="F31" i="6" l="1"/>
  <c r="J18" i="6"/>
  <c r="D32" i="6"/>
  <c r="E32" i="6" s="1"/>
  <c r="R18" i="6" s="1"/>
  <c r="T18" i="6" s="1"/>
  <c r="A33" i="6"/>
  <c r="B32" i="6"/>
  <c r="C32" i="6" s="1"/>
  <c r="F32" i="6" l="1"/>
  <c r="K18" i="6"/>
  <c r="M18" i="6" s="1"/>
  <c r="D33" i="6"/>
  <c r="E33" i="6" s="1"/>
  <c r="A34" i="6"/>
  <c r="B33" i="6"/>
  <c r="C33" i="6" s="1"/>
  <c r="F33" i="6" s="1"/>
  <c r="D34" i="6" l="1"/>
  <c r="E34" i="6" s="1"/>
  <c r="A35" i="6"/>
  <c r="B34" i="6"/>
  <c r="C34" i="6" s="1"/>
  <c r="F34" i="6" s="1"/>
  <c r="D35" i="6" l="1"/>
  <c r="E35" i="6" s="1"/>
  <c r="A36" i="6"/>
  <c r="B35" i="6"/>
  <c r="C35" i="6" s="1"/>
  <c r="F35" i="6" s="1"/>
  <c r="D36" i="6" l="1"/>
  <c r="E36" i="6" s="1"/>
  <c r="A37" i="6"/>
  <c r="B36" i="6"/>
  <c r="C36" i="6" s="1"/>
  <c r="F36" i="6" s="1"/>
  <c r="D37" i="6" l="1"/>
  <c r="E37" i="6" s="1"/>
  <c r="B37" i="6"/>
  <c r="C37" i="6" s="1"/>
  <c r="F37" i="6" s="1"/>
  <c r="A38" i="6"/>
  <c r="D38" i="6" l="1"/>
  <c r="E38" i="6" s="1"/>
  <c r="A39" i="6"/>
  <c r="B38" i="6"/>
  <c r="C38" i="6" s="1"/>
  <c r="F38" i="6" s="1"/>
  <c r="D39" i="6" l="1"/>
  <c r="E39" i="6" s="1"/>
  <c r="A40" i="6"/>
  <c r="B39" i="6"/>
  <c r="C39" i="6" s="1"/>
  <c r="F39" i="6" s="1"/>
  <c r="D40" i="6" l="1"/>
  <c r="E40" i="6" s="1"/>
  <c r="A41" i="6"/>
  <c r="B40" i="6"/>
  <c r="C40" i="6" s="1"/>
  <c r="F40" i="6" s="1"/>
  <c r="D41" i="6" l="1"/>
  <c r="E41" i="6" s="1"/>
  <c r="A42" i="6"/>
  <c r="B41" i="6"/>
  <c r="C41" i="6" s="1"/>
  <c r="F41" i="6" s="1"/>
  <c r="D42" i="6" l="1"/>
  <c r="E42" i="6" s="1"/>
  <c r="A43" i="6"/>
  <c r="B42" i="6"/>
  <c r="C42" i="6" s="1"/>
  <c r="F42" i="6" s="1"/>
  <c r="D43" i="6" l="1"/>
  <c r="E43" i="6" s="1"/>
  <c r="A44" i="6"/>
  <c r="B43" i="6"/>
  <c r="C43" i="6" s="1"/>
  <c r="F43" i="6" s="1"/>
  <c r="D44" i="6" l="1"/>
  <c r="E44" i="6" s="1"/>
  <c r="A45" i="6"/>
  <c r="B44" i="6"/>
  <c r="C44" i="6" s="1"/>
  <c r="F44" i="6" s="1"/>
  <c r="D45" i="6" l="1"/>
  <c r="E45" i="6" s="1"/>
  <c r="A46" i="6"/>
  <c r="B45" i="6"/>
  <c r="C45" i="6" s="1"/>
  <c r="F45" i="6" s="1"/>
  <c r="D46" i="6" l="1"/>
  <c r="E46" i="6" s="1"/>
  <c r="B46" i="6"/>
  <c r="C46" i="6" s="1"/>
  <c r="F46" i="6" s="1"/>
  <c r="A47" i="6"/>
  <c r="D47" i="6" l="1"/>
  <c r="E47" i="6" s="1"/>
  <c r="A48" i="6"/>
  <c r="B47" i="6"/>
  <c r="C47" i="6" s="1"/>
  <c r="F47" i="6" s="1"/>
  <c r="D48" i="6" l="1"/>
  <c r="E48" i="6" s="1"/>
  <c r="A49" i="6"/>
  <c r="B48" i="6"/>
  <c r="C48" i="6" s="1"/>
  <c r="F48" i="6" s="1"/>
  <c r="D49" i="6" l="1"/>
  <c r="E49" i="6" s="1"/>
  <c r="A50" i="6"/>
  <c r="B49" i="6"/>
  <c r="C49" i="6" s="1"/>
  <c r="F49" i="6" s="1"/>
  <c r="D50" i="6" l="1"/>
  <c r="E50" i="6" s="1"/>
  <c r="B50" i="6"/>
  <c r="C50" i="6" s="1"/>
  <c r="F50" i="6" s="1"/>
  <c r="A51" i="6"/>
  <c r="D51" i="6" l="1"/>
  <c r="E51" i="6" s="1"/>
  <c r="A52" i="6"/>
  <c r="B51" i="6"/>
  <c r="C51" i="6" s="1"/>
  <c r="F51" i="6" s="1"/>
  <c r="D52" i="6" l="1"/>
  <c r="E52" i="6" s="1"/>
  <c r="A53" i="6"/>
  <c r="B52" i="6"/>
  <c r="C52" i="6" s="1"/>
  <c r="F52" i="6" s="1"/>
  <c r="D53" i="6" l="1"/>
  <c r="E53" i="6" s="1"/>
  <c r="A54" i="6"/>
  <c r="B53" i="6"/>
  <c r="C53" i="6" s="1"/>
  <c r="F53" i="6" s="1"/>
  <c r="D54" i="6" l="1"/>
  <c r="E54" i="6" s="1"/>
  <c r="A55" i="6"/>
  <c r="B54" i="6"/>
  <c r="C54" i="6" s="1"/>
  <c r="F54" i="6" s="1"/>
  <c r="D55" i="6" l="1"/>
  <c r="E55" i="6" s="1"/>
  <c r="A56" i="6"/>
  <c r="B55" i="6"/>
  <c r="C55" i="6" s="1"/>
  <c r="F55" i="6" s="1"/>
  <c r="D56" i="6" l="1"/>
  <c r="E56" i="6" s="1"/>
  <c r="A57" i="6"/>
  <c r="B56" i="6"/>
  <c r="C56" i="6" s="1"/>
  <c r="F56" i="6" s="1"/>
  <c r="D57" i="6" l="1"/>
  <c r="E57" i="6" s="1"/>
  <c r="A58" i="6"/>
  <c r="B57" i="6"/>
  <c r="C57" i="6" s="1"/>
  <c r="F57" i="6" s="1"/>
  <c r="D58" i="6" l="1"/>
  <c r="E58" i="6" s="1"/>
  <c r="A59" i="6"/>
  <c r="B58" i="6"/>
  <c r="C58" i="6" s="1"/>
  <c r="F58" i="6" s="1"/>
  <c r="D59" i="6" l="1"/>
  <c r="E59" i="6" s="1"/>
  <c r="A60" i="6"/>
  <c r="B59" i="6"/>
  <c r="C59" i="6" s="1"/>
  <c r="F59" i="6" s="1"/>
  <c r="D60" i="6" l="1"/>
  <c r="E60" i="6" s="1"/>
  <c r="A61" i="6"/>
  <c r="B60" i="6"/>
  <c r="C60" i="6" s="1"/>
  <c r="F60" i="6" s="1"/>
  <c r="D61" i="6" l="1"/>
  <c r="E61" i="6" s="1"/>
  <c r="B61" i="6"/>
  <c r="C61" i="6" s="1"/>
  <c r="F61" i="6" s="1"/>
  <c r="A62" i="6"/>
  <c r="D62" i="6" l="1"/>
  <c r="E62" i="6" s="1"/>
  <c r="A63" i="6"/>
  <c r="B62" i="6"/>
  <c r="C62" i="6" s="1"/>
  <c r="F62" i="6" s="1"/>
  <c r="D63" i="6" l="1"/>
  <c r="E63" i="6" s="1"/>
  <c r="A64" i="6"/>
  <c r="B63" i="6"/>
  <c r="C63" i="6" s="1"/>
  <c r="F63" i="6" s="1"/>
  <c r="D64" i="6" l="1"/>
  <c r="E64" i="6" s="1"/>
  <c r="A65" i="6"/>
  <c r="B64" i="6"/>
  <c r="C64" i="6" s="1"/>
  <c r="F64" i="6" s="1"/>
  <c r="D65" i="6" l="1"/>
  <c r="E65" i="6" s="1"/>
  <c r="B65" i="6"/>
  <c r="C65" i="6" s="1"/>
  <c r="F65" i="6" s="1"/>
</calcChain>
</file>

<file path=xl/sharedStrings.xml><?xml version="1.0" encoding="utf-8"?>
<sst xmlns="http://schemas.openxmlformats.org/spreadsheetml/2006/main" count="1955" uniqueCount="892">
  <si>
    <t>3.3V</t>
  </si>
  <si>
    <t>5V</t>
  </si>
  <si>
    <t>TWI2-SDA</t>
  </si>
  <si>
    <t>GND</t>
  </si>
  <si>
    <t>IO-1</t>
  </si>
  <si>
    <t>UART4-TX</t>
  </si>
  <si>
    <t>UART4-RX</t>
  </si>
  <si>
    <t>UART2-RX</t>
  </si>
  <si>
    <t>PWM1</t>
  </si>
  <si>
    <t>UART2-TX</t>
  </si>
  <si>
    <t>UART2_CTS</t>
  </si>
  <si>
    <t>IO-4(CAN-TX)</t>
  </si>
  <si>
    <t>IO-5(CAN-RX)</t>
  </si>
  <si>
    <t>SPI0_MOSI</t>
  </si>
  <si>
    <t>SPI0_MISO</t>
  </si>
  <si>
    <t>IO-6(UART2_RTS)</t>
  </si>
  <si>
    <t>SPI0_CLK</t>
  </si>
  <si>
    <t>SPI0_CS0</t>
  </si>
  <si>
    <t>SPI0_CS1</t>
  </si>
  <si>
    <t>TWI3-SDA</t>
  </si>
  <si>
    <t>TWI3-SCK</t>
  </si>
  <si>
    <t>IO-7(IR0_TX/SPDIF_MCLK)</t>
  </si>
  <si>
    <t>UART7_RX</t>
  </si>
  <si>
    <t>UART7_TX</t>
  </si>
  <si>
    <t>IO-8(SPDIF_DO)</t>
  </si>
  <si>
    <t>I2S0_LRCK</t>
  </si>
  <si>
    <t>I2S0_BCLK</t>
  </si>
  <si>
    <t>I2S0_MCLK</t>
  </si>
  <si>
    <t>I2S0_DI</t>
  </si>
  <si>
    <t>I2S0_DO0</t>
  </si>
  <si>
    <t>Banana Pro</t>
  </si>
  <si>
    <t>TWI2-SCK</t>
  </si>
  <si>
    <t>phys</t>
  </si>
  <si>
    <t>PB21</t>
  </si>
  <si>
    <t>PB20</t>
  </si>
  <si>
    <t>PI3</t>
  </si>
  <si>
    <t>PH0</t>
  </si>
  <si>
    <t>PH1</t>
  </si>
  <si>
    <t>PI19</t>
  </si>
  <si>
    <t>PH2</t>
  </si>
  <si>
    <t>PI18</t>
  </si>
  <si>
    <t>PI17</t>
  </si>
  <si>
    <t>PH20</t>
  </si>
  <si>
    <t>PH21</t>
  </si>
  <si>
    <t>PI12</t>
  </si>
  <si>
    <t>PI13</t>
  </si>
  <si>
    <t>PI16</t>
  </si>
  <si>
    <t>PI11</t>
  </si>
  <si>
    <t>PI10</t>
  </si>
  <si>
    <t>PI14</t>
  </si>
  <si>
    <t>PI1</t>
  </si>
  <si>
    <t>PI0</t>
  </si>
  <si>
    <t>PB3</t>
  </si>
  <si>
    <t>PI21</t>
  </si>
  <si>
    <t>PI20</t>
  </si>
  <si>
    <t>PB13</t>
  </si>
  <si>
    <t>PB07</t>
  </si>
  <si>
    <t>PB06</t>
  </si>
  <si>
    <t>PB05</t>
  </si>
  <si>
    <t>PB12</t>
  </si>
  <si>
    <t>PB08</t>
  </si>
  <si>
    <t>Cubietruck</t>
  </si>
  <si>
    <t>AVCC</t>
  </si>
  <si>
    <t>PC19</t>
  </si>
  <si>
    <t>PC20</t>
  </si>
  <si>
    <t>PB2</t>
  </si>
  <si>
    <t>PB18</t>
  </si>
  <si>
    <t>PB19</t>
  </si>
  <si>
    <t>3V</t>
  </si>
  <si>
    <t>RESET</t>
  </si>
  <si>
    <t>PC21</t>
  </si>
  <si>
    <t>PC22</t>
  </si>
  <si>
    <t>PI15</t>
  </si>
  <si>
    <t>LINEINL</t>
  </si>
  <si>
    <t>LINEINR</t>
  </si>
  <si>
    <t>LRADC0</t>
  </si>
  <si>
    <t>LRADC1</t>
  </si>
  <si>
    <t>TWI1_SCK/PB18</t>
  </si>
  <si>
    <t>TWI1_SDA/PB19</t>
  </si>
  <si>
    <t>CVBS (TVOUT3)</t>
  </si>
  <si>
    <t>PB14</t>
  </si>
  <si>
    <t>PB15</t>
  </si>
  <si>
    <t>PB16</t>
  </si>
  <si>
    <t>PB17</t>
  </si>
  <si>
    <t>NCE4/SPI2_CS0</t>
  </si>
  <si>
    <t>NCE5/SPI2_CLK</t>
  </si>
  <si>
    <t>SPI2_CS0/JTAG_MS0</t>
  </si>
  <si>
    <t>SPI2_CLK/JTAG_CK0</t>
  </si>
  <si>
    <t>SPI2_MOSI/JTAG_DO0</t>
  </si>
  <si>
    <t>SPI2_MISO/JTAG_DI0</t>
  </si>
  <si>
    <t>NCE6/SPI2_MOSI</t>
  </si>
  <si>
    <t>NCE7/SPI2_MISO</t>
  </si>
  <si>
    <t>PS2_SCK0/UART7_TX/HSCL</t>
  </si>
  <si>
    <t>PS2_SDA0/UART7_RX/HSDA</t>
  </si>
  <si>
    <t>SPI0_CS1/PS2_SCK1/TCLKIN0/TCLKIN0/EINT26</t>
  </si>
  <si>
    <t>SPI1_CS1/PS2_SDA1/TCLKIN1/TCLKIN1/EINT27</t>
  </si>
  <si>
    <t xml:space="preserve">PWM1/TWI4_SDA </t>
  </si>
  <si>
    <t>PWM0</t>
  </si>
  <si>
    <t>IR0_TX/-/SPDIF_MCLK</t>
  </si>
  <si>
    <t>PB4</t>
  </si>
  <si>
    <t>IR0_RX (connected to IR)</t>
  </si>
  <si>
    <t>Setup</t>
  </si>
  <si>
    <t>sys</t>
  </si>
  <si>
    <t>GPIO</t>
  </si>
  <si>
    <t>Sys</t>
  </si>
  <si>
    <t>A14</t>
  </si>
  <si>
    <t>I/O</t>
  </si>
  <si>
    <t>reserved</t>
  </si>
  <si>
    <t>B14</t>
  </si>
  <si>
    <t>IR0_TX</t>
  </si>
  <si>
    <t>SPDIF_MCLK</t>
  </si>
  <si>
    <t>A13</t>
  </si>
  <si>
    <t>IR0_RX</t>
  </si>
  <si>
    <t>Port</t>
  </si>
  <si>
    <t>Ball</t>
  </si>
  <si>
    <t>Type</t>
  </si>
  <si>
    <t>MUX 2</t>
  </si>
  <si>
    <t>MUX 3</t>
  </si>
  <si>
    <t>MUX 4</t>
  </si>
  <si>
    <t>MUX 5</t>
  </si>
  <si>
    <t>MUX 6</t>
  </si>
  <si>
    <t>MUX 7</t>
  </si>
  <si>
    <t>A10</t>
  </si>
  <si>
    <t>SPI2_CS0</t>
  </si>
  <si>
    <t>JTAG_MS0</t>
  </si>
  <si>
    <t>B10</t>
  </si>
  <si>
    <t>SPI2_CLK</t>
  </si>
  <si>
    <t>JTAG_CK0</t>
  </si>
  <si>
    <t>A9</t>
  </si>
  <si>
    <t>SPI2_MOSI</t>
  </si>
  <si>
    <t>JTAG_DO0</t>
  </si>
  <si>
    <t>B9</t>
  </si>
  <si>
    <t>SPI2_MISO</t>
  </si>
  <si>
    <t>JTAG_DI0</t>
  </si>
  <si>
    <t>A8</t>
  </si>
  <si>
    <t>TWI1_SCK</t>
  </si>
  <si>
    <t>B8</t>
  </si>
  <si>
    <t>TWI1_SDA</t>
  </si>
  <si>
    <t>L21</t>
  </si>
  <si>
    <t>NCE4</t>
  </si>
  <si>
    <t>K21</t>
  </si>
  <si>
    <t>NCE5</t>
  </si>
  <si>
    <t>J21</t>
  </si>
  <si>
    <t>NCE6</t>
  </si>
  <si>
    <t>J20</t>
  </si>
  <si>
    <t>NCE7</t>
  </si>
  <si>
    <t>B19</t>
  </si>
  <si>
    <t>TWI TWI4_SDA</t>
  </si>
  <si>
    <t>C16</t>
  </si>
  <si>
    <t>PS2_SCK1</t>
  </si>
  <si>
    <t>TCLKIN0</t>
  </si>
  <si>
    <t>EINT26</t>
  </si>
  <si>
    <t>D15</t>
  </si>
  <si>
    <t>SPI1_CS1</t>
  </si>
  <si>
    <t>PS2_SDA1</t>
  </si>
  <si>
    <t>TCLKIN1</t>
  </si>
  <si>
    <t>EINT27</t>
  </si>
  <si>
    <t>E14</t>
  </si>
  <si>
    <t>PS2_SCK0</t>
  </si>
  <si>
    <t>HSCL</t>
  </si>
  <si>
    <t>E13</t>
  </si>
  <si>
    <t>PS2_SDA0</t>
  </si>
  <si>
    <t>HSDA</t>
  </si>
  <si>
    <t>gpio_pin_</t>
  </si>
  <si>
    <t>PI03</t>
  </si>
  <si>
    <t>PB03</t>
  </si>
  <si>
    <t>PB02</t>
  </si>
  <si>
    <t>&lt;1&gt;&lt;default&gt;&lt;default&gt;&lt;default&gt;</t>
  </si>
  <si>
    <t xml:space="preserve"> = port:</t>
  </si>
  <si>
    <t>Port Bank A (0)</t>
  </si>
  <si>
    <t>D05</t>
  </si>
  <si>
    <t>ERXD3</t>
  </si>
  <si>
    <t>SPI1_CS0</t>
  </si>
  <si>
    <t>UART2_RTS</t>
  </si>
  <si>
    <t>GRXD3</t>
  </si>
  <si>
    <t>E05</t>
  </si>
  <si>
    <t>ERXD2</t>
  </si>
  <si>
    <t>SPI1_CLK</t>
  </si>
  <si>
    <t>GRXD2</t>
  </si>
  <si>
    <t>D06</t>
  </si>
  <si>
    <t>ERXD1</t>
  </si>
  <si>
    <t>SPI1_MOSI</t>
  </si>
  <si>
    <t>UART2_TX</t>
  </si>
  <si>
    <t>GRXD1</t>
  </si>
  <si>
    <t>E06</t>
  </si>
  <si>
    <t>ERXD0</t>
  </si>
  <si>
    <t>SPI1_MISO</t>
  </si>
  <si>
    <t>UART2_RX</t>
  </si>
  <si>
    <t>GRXD0</t>
  </si>
  <si>
    <t>D07</t>
  </si>
  <si>
    <t>ETXD3</t>
  </si>
  <si>
    <t>GTXD3</t>
  </si>
  <si>
    <t>E07</t>
  </si>
  <si>
    <t>ETXD2</t>
  </si>
  <si>
    <t>SPI3_CS0</t>
  </si>
  <si>
    <t>GTXD2</t>
  </si>
  <si>
    <t>D08</t>
  </si>
  <si>
    <t>ETXD1</t>
  </si>
  <si>
    <t>SPI3_CLK</t>
  </si>
  <si>
    <t>GTXD1</t>
  </si>
  <si>
    <t>E08</t>
  </si>
  <si>
    <t>ETXD0</t>
  </si>
  <si>
    <t>SPI3_MOSI</t>
  </si>
  <si>
    <t>GTXD0</t>
  </si>
  <si>
    <t>D09</t>
  </si>
  <si>
    <t>ERXCK</t>
  </si>
  <si>
    <t>SPI3_MISO</t>
  </si>
  <si>
    <t>GRXCK</t>
  </si>
  <si>
    <t>E09</t>
  </si>
  <si>
    <t>ERXERR</t>
  </si>
  <si>
    <t>SPI3_CS1</t>
  </si>
  <si>
    <t>GNULL/ERXERR</t>
  </si>
  <si>
    <t>I²S1_MCLK</t>
  </si>
  <si>
    <t>D10</t>
  </si>
  <si>
    <t>ERXDV</t>
  </si>
  <si>
    <t>UART1_TX</t>
  </si>
  <si>
    <t>RXDV</t>
  </si>
  <si>
    <t>E10</t>
  </si>
  <si>
    <t>EMDC</t>
  </si>
  <si>
    <t>UART1_RX</t>
  </si>
  <si>
    <t>GMDC</t>
  </si>
  <si>
    <t>D11</t>
  </si>
  <si>
    <t>EMDIO</t>
  </si>
  <si>
    <t>UART6_TX</t>
  </si>
  <si>
    <t>UART1_RTS</t>
  </si>
  <si>
    <t>GMDIO</t>
  </si>
  <si>
    <t>E11</t>
  </si>
  <si>
    <t>ETXEN</t>
  </si>
  <si>
    <t>UART6_RX</t>
  </si>
  <si>
    <t>UART1_CTS</t>
  </si>
  <si>
    <t>GTXCTL/ETXCK</t>
  </si>
  <si>
    <t>D12</t>
  </si>
  <si>
    <t>ETXCK</t>
  </si>
  <si>
    <t>UART1_DTR</t>
  </si>
  <si>
    <t>GNULL/ETXCK</t>
  </si>
  <si>
    <t>I²S1_BCLK</t>
  </si>
  <si>
    <t>E12</t>
  </si>
  <si>
    <t>ECRS</t>
  </si>
  <si>
    <t>UART1_DSR</t>
  </si>
  <si>
    <t>GTXCK/ECRS</t>
  </si>
  <si>
    <t>I²S1_LRCK</t>
  </si>
  <si>
    <t>D13</t>
  </si>
  <si>
    <t>ECOL</t>
  </si>
  <si>
    <t>CAN_TX</t>
  </si>
  <si>
    <t>UART1_DCD</t>
  </si>
  <si>
    <t>GCLKIN/ECOL</t>
  </si>
  <si>
    <t>I²S1_DO</t>
  </si>
  <si>
    <t>C13</t>
  </si>
  <si>
    <t>ETXERR</t>
  </si>
  <si>
    <t>CAN_RX</t>
  </si>
  <si>
    <t>UART1_RING</t>
  </si>
  <si>
    <t>GNULL/ETXERR</t>
  </si>
  <si>
    <t>I²S1_DI</t>
  </si>
  <si>
    <t>Port Bank B (1)</t>
  </si>
  <si>
    <t>notes</t>
  </si>
  <si>
    <t>A15</t>
  </si>
  <si>
    <t>TWI0_SCK</t>
  </si>
  <si>
    <t>B15</t>
  </si>
  <si>
    <t>TWI0_SDA</t>
  </si>
  <si>
    <t>verify SPDIF_MCLK</t>
  </si>
  <si>
    <t>B13</t>
  </si>
  <si>
    <t>I²S0_MCLK</t>
  </si>
  <si>
    <t>AC97_MCLK</t>
  </si>
  <si>
    <t>A12</t>
  </si>
  <si>
    <t>I²S0_BCLK</t>
  </si>
  <si>
    <t>AC97_BCLK</t>
  </si>
  <si>
    <t>B12</t>
  </si>
  <si>
    <t>I²S0_LRCK</t>
  </si>
  <si>
    <t>AC97_SYNC</t>
  </si>
  <si>
    <t>A11</t>
  </si>
  <si>
    <t>I²S0_DO0</t>
  </si>
  <si>
    <t>AC97_DO</t>
  </si>
  <si>
    <t>verify AC97_DO</t>
  </si>
  <si>
    <t>C12</t>
  </si>
  <si>
    <t>I²S0_DO1</t>
  </si>
  <si>
    <t>C11</t>
  </si>
  <si>
    <t>I²S0_DO2</t>
  </si>
  <si>
    <t>C10</t>
  </si>
  <si>
    <t>I²S0_DO3</t>
  </si>
  <si>
    <t>C9</t>
  </si>
  <si>
    <t>I²S0_DI</t>
  </si>
  <si>
    <t>AC97_DI</t>
  </si>
  <si>
    <t>SPDIF_DI</t>
  </si>
  <si>
    <t>verify SPDIF_DI</t>
  </si>
  <si>
    <t>B11</t>
  </si>
  <si>
    <t>SPI2_CS1</t>
  </si>
  <si>
    <t>SPDIF_DO</t>
  </si>
  <si>
    <t>verify SPDIF_DO</t>
  </si>
  <si>
    <t>C8</t>
  </si>
  <si>
    <t>TWI2_SCK</t>
  </si>
  <si>
    <t>C7</t>
  </si>
  <si>
    <t>TWI2_SDA</t>
  </si>
  <si>
    <t>A7</t>
  </si>
  <si>
    <t>UART0_TX</t>
  </si>
  <si>
    <t>IR1_TX</t>
  </si>
  <si>
    <t>B7</t>
  </si>
  <si>
    <t>UART0_RX</t>
  </si>
  <si>
    <t>IR1_RX</t>
  </si>
  <si>
    <t>Port Bank C (2)</t>
  </si>
  <si>
    <t>M23</t>
  </si>
  <si>
    <t>NAND_WE#</t>
  </si>
  <si>
    <t>M22</t>
  </si>
  <si>
    <t>NALE</t>
  </si>
  <si>
    <t>L32</t>
  </si>
  <si>
    <t>NCLE</t>
  </si>
  <si>
    <t>L22</t>
  </si>
  <si>
    <t>NCE1</t>
  </si>
  <si>
    <t>K23</t>
  </si>
  <si>
    <t>NCE0</t>
  </si>
  <si>
    <t>K22</t>
  </si>
  <si>
    <t>NRE#</t>
  </si>
  <si>
    <t>J23</t>
  </si>
  <si>
    <t>NRB0</t>
  </si>
  <si>
    <t>SDC2_CMD</t>
  </si>
  <si>
    <t>J22</t>
  </si>
  <si>
    <t>NRB1</t>
  </si>
  <si>
    <t>SDC2_CLK</t>
  </si>
  <si>
    <t>H23</t>
  </si>
  <si>
    <t>NDQ0</t>
  </si>
  <si>
    <t>SDC2_D0</t>
  </si>
  <si>
    <t>H22</t>
  </si>
  <si>
    <t>NDQ1</t>
  </si>
  <si>
    <t>SDC2_D1</t>
  </si>
  <si>
    <t>G23</t>
  </si>
  <si>
    <t>NDQ2</t>
  </si>
  <si>
    <t>SDC2_D2</t>
  </si>
  <si>
    <t>G22</t>
  </si>
  <si>
    <t>NDQ3</t>
  </si>
  <si>
    <t>SDC2_D3</t>
  </si>
  <si>
    <t>H21</t>
  </si>
  <si>
    <t>NDQ4</t>
  </si>
  <si>
    <t>H20</t>
  </si>
  <si>
    <t>NDQ5</t>
  </si>
  <si>
    <t>G21</t>
  </si>
  <si>
    <t>NDQ6</t>
  </si>
  <si>
    <t>G20</t>
  </si>
  <si>
    <t>NDQ7</t>
  </si>
  <si>
    <t>M21</t>
  </si>
  <si>
    <t>NWP</t>
  </si>
  <si>
    <t>F23</t>
  </si>
  <si>
    <t>NCE2</t>
  </si>
  <si>
    <t>F22</t>
  </si>
  <si>
    <t>NCE3</t>
  </si>
  <si>
    <t>G19</t>
  </si>
  <si>
    <t>F21</t>
  </si>
  <si>
    <t>NDQS</t>
  </si>
  <si>
    <t>Port Bank D (3)</t>
  </si>
  <si>
    <t>AB15</t>
  </si>
  <si>
    <t>LCD0_D0</t>
  </si>
  <si>
    <t>LVDS0_VP0</t>
  </si>
  <si>
    <t>AC15</t>
  </si>
  <si>
    <t>LCD0_D1</t>
  </si>
  <si>
    <t>LVDS0_VN0</t>
  </si>
  <si>
    <t>AB14</t>
  </si>
  <si>
    <t>LCD0_D2</t>
  </si>
  <si>
    <t>LVDS0_VP1</t>
  </si>
  <si>
    <t>AC14</t>
  </si>
  <si>
    <t>LCD0_D3</t>
  </si>
  <si>
    <t>LVDS0_VN1</t>
  </si>
  <si>
    <t>AB13</t>
  </si>
  <si>
    <t>LCD0_D4</t>
  </si>
  <si>
    <t>LVDS0_VP2</t>
  </si>
  <si>
    <t>AC13</t>
  </si>
  <si>
    <t>LCD0_D5</t>
  </si>
  <si>
    <t>LVDS0_VN2</t>
  </si>
  <si>
    <t>AB12</t>
  </si>
  <si>
    <t>LCD0_D6</t>
  </si>
  <si>
    <t>LVDS0_VPC</t>
  </si>
  <si>
    <t>AC12</t>
  </si>
  <si>
    <t>LCD0_D7</t>
  </si>
  <si>
    <t>LVDS0_VNC</t>
  </si>
  <si>
    <t>AB11</t>
  </si>
  <si>
    <t>LCD0_D8</t>
  </si>
  <si>
    <t>LVDS0_VP3</t>
  </si>
  <si>
    <t>AC11</t>
  </si>
  <si>
    <t>LCD0_D9</t>
  </si>
  <si>
    <t>LVDS0_VN3</t>
  </si>
  <si>
    <t>Y15</t>
  </si>
  <si>
    <t>LCD0_D10</t>
  </si>
  <si>
    <t>LVDS1_VP0</t>
  </si>
  <si>
    <t>AA15</t>
  </si>
  <si>
    <t>LCD0_D11</t>
  </si>
  <si>
    <t>LVDS1_VN0</t>
  </si>
  <si>
    <t>Y14</t>
  </si>
  <si>
    <t>LCD0_D12</t>
  </si>
  <si>
    <t>LVDS1_VP1</t>
  </si>
  <si>
    <t>AA14</t>
  </si>
  <si>
    <t>LCD0_D13</t>
  </si>
  <si>
    <t>LVDS1_VN1</t>
  </si>
  <si>
    <t>Y13</t>
  </si>
  <si>
    <t>LCD0_D14</t>
  </si>
  <si>
    <t>LVDS1_VP2</t>
  </si>
  <si>
    <t>AA13</t>
  </si>
  <si>
    <t>LCD0_D15</t>
  </si>
  <si>
    <t>LVDS1_VN2</t>
  </si>
  <si>
    <t>Y12</t>
  </si>
  <si>
    <t>LCD0_D16</t>
  </si>
  <si>
    <t>LVDS1_VPC</t>
  </si>
  <si>
    <t>AA12</t>
  </si>
  <si>
    <t>LCD0_D17</t>
  </si>
  <si>
    <t>LVDS1_VNC</t>
  </si>
  <si>
    <t>Y11</t>
  </si>
  <si>
    <t>LCD0_D18</t>
  </si>
  <si>
    <t>LVDS1_VP3</t>
  </si>
  <si>
    <t>AA11</t>
  </si>
  <si>
    <t>LCD0_D19</t>
  </si>
  <si>
    <t>LVDS1_VN3</t>
  </si>
  <si>
    <t>Y10</t>
  </si>
  <si>
    <t>LCD0_D20</t>
  </si>
  <si>
    <t>CSI1_MCLK</t>
  </si>
  <si>
    <t>AA10</t>
  </si>
  <si>
    <t>LCD0_D21</t>
  </si>
  <si>
    <t>SMC_VPPEN</t>
  </si>
  <si>
    <t>AB10</t>
  </si>
  <si>
    <t>LCD0_D22</t>
  </si>
  <si>
    <t>SMC_VPPPP</t>
  </si>
  <si>
    <t>AC10</t>
  </si>
  <si>
    <t>LCD0_D23</t>
  </si>
  <si>
    <t>SMC_DET</t>
  </si>
  <si>
    <t>Y9</t>
  </si>
  <si>
    <t>LCD0_CLK</t>
  </si>
  <si>
    <t>SMC_VCCEN</t>
  </si>
  <si>
    <t>AA9</t>
  </si>
  <si>
    <t>LCD0_DE</t>
  </si>
  <si>
    <t>SMC_RST</t>
  </si>
  <si>
    <t>AB9</t>
  </si>
  <si>
    <t>LCD0_HSYNC</t>
  </si>
  <si>
    <t>SMC_SCK</t>
  </si>
  <si>
    <t>AC9</t>
  </si>
  <si>
    <t>LCD0_VSYNC</t>
  </si>
  <si>
    <t>SMC_SDA</t>
  </si>
  <si>
    <t>Port Bank E (4)</t>
  </si>
  <si>
    <t>E23</t>
  </si>
  <si>
    <t>TS0_CLK</t>
  </si>
  <si>
    <t>CSI0_PCK</t>
  </si>
  <si>
    <t>E22</t>
  </si>
  <si>
    <t>TS0_ERR</t>
  </si>
  <si>
    <t>CSI0_CK</t>
  </si>
  <si>
    <t>D23</t>
  </si>
  <si>
    <t>TS0_SYNC</t>
  </si>
  <si>
    <t>CSI0_HSYNC</t>
  </si>
  <si>
    <t>D22</t>
  </si>
  <si>
    <t>TS0_DVLD</t>
  </si>
  <si>
    <t>CSI0_VSYNC</t>
  </si>
  <si>
    <t>C23</t>
  </si>
  <si>
    <t>TS0_D0</t>
  </si>
  <si>
    <t>CSI0_D0</t>
  </si>
  <si>
    <t>C22</t>
  </si>
  <si>
    <t>TS0_D1</t>
  </si>
  <si>
    <t>CSI0_D1</t>
  </si>
  <si>
    <t>B23</t>
  </si>
  <si>
    <t>TS0_D2</t>
  </si>
  <si>
    <t>CSI0_D2</t>
  </si>
  <si>
    <t>B22</t>
  </si>
  <si>
    <t>TS0_D3</t>
  </si>
  <si>
    <t>CSI0_D3</t>
  </si>
  <si>
    <t>A23</t>
  </si>
  <si>
    <t>TS0_D4</t>
  </si>
  <si>
    <t>CSI0_D4</t>
  </si>
  <si>
    <t>A22</t>
  </si>
  <si>
    <t>TS0_D5</t>
  </si>
  <si>
    <t>CSI0_D5</t>
  </si>
  <si>
    <t>B21</t>
  </si>
  <si>
    <t>TS0_D6</t>
  </si>
  <si>
    <t>CSI0_D6</t>
  </si>
  <si>
    <t>A21</t>
  </si>
  <si>
    <t>TS0_D7</t>
  </si>
  <si>
    <t>CSI0_D7</t>
  </si>
  <si>
    <t>Port Bank F (5)</t>
  </si>
  <si>
    <t>M20</t>
  </si>
  <si>
    <t>SDC0_D1</t>
  </si>
  <si>
    <t>JTAG_MS1</t>
  </si>
  <si>
    <t>M19</t>
  </si>
  <si>
    <t>SDC0_D0</t>
  </si>
  <si>
    <t>JTAG_DI1</t>
  </si>
  <si>
    <t>L20</t>
  </si>
  <si>
    <t>SDC0_CLK</t>
  </si>
  <si>
    <t>L19</t>
  </si>
  <si>
    <t>SDC0_CMD</t>
  </si>
  <si>
    <t>JTAG_DO1</t>
  </si>
  <si>
    <t>K20</t>
  </si>
  <si>
    <t>SDC0_D3</t>
  </si>
  <si>
    <t>K19</t>
  </si>
  <si>
    <t>SDC0_D2</t>
  </si>
  <si>
    <t>JTAG_CK1</t>
  </si>
  <si>
    <t>Port Bank G (6)</t>
  </si>
  <si>
    <t>F20</t>
  </si>
  <si>
    <t>TS1_CLK</t>
  </si>
  <si>
    <t>CSI1_PCK</t>
  </si>
  <si>
    <t>SDC1_CMD</t>
  </si>
  <si>
    <t>E21</t>
  </si>
  <si>
    <t>TS1_ERR</t>
  </si>
  <si>
    <t>CSI1_CK</t>
  </si>
  <si>
    <t>SDC1_CLK</t>
  </si>
  <si>
    <t>E20</t>
  </si>
  <si>
    <t>TS1_SYNC</t>
  </si>
  <si>
    <t>CSI1_HSYNC</t>
  </si>
  <si>
    <t>SDC1_D0</t>
  </si>
  <si>
    <t>D21</t>
  </si>
  <si>
    <t>TS1_DVLD</t>
  </si>
  <si>
    <t>CSI1_VSYNC</t>
  </si>
  <si>
    <t>SDC1_D1</t>
  </si>
  <si>
    <t>D20</t>
  </si>
  <si>
    <t>TS1_D0</t>
  </si>
  <si>
    <t>CSI1_D0</t>
  </si>
  <si>
    <t>SDC1_D2</t>
  </si>
  <si>
    <t>CSI0_D8</t>
  </si>
  <si>
    <t>C21</t>
  </si>
  <si>
    <t>TS1_D1</t>
  </si>
  <si>
    <t>CSI1_D1</t>
  </si>
  <si>
    <t>SDC1_D3</t>
  </si>
  <si>
    <t>CSI0_D9</t>
  </si>
  <si>
    <t>E19</t>
  </si>
  <si>
    <t>TS1_D2</t>
  </si>
  <si>
    <t>CSI1_D2</t>
  </si>
  <si>
    <t>UART3_TX</t>
  </si>
  <si>
    <t>CSI0_D10</t>
  </si>
  <si>
    <t>C20</t>
  </si>
  <si>
    <t>TS1_D3</t>
  </si>
  <si>
    <t>CSI1_D3</t>
  </si>
  <si>
    <t>UART3_RX</t>
  </si>
  <si>
    <t>CSI0_D11</t>
  </si>
  <si>
    <t>D19</t>
  </si>
  <si>
    <t>TS1_D4</t>
  </si>
  <si>
    <t>CSI1_D4</t>
  </si>
  <si>
    <t>UART3_RTS</t>
  </si>
  <si>
    <t>CSI0_D12</t>
  </si>
  <si>
    <t>C19</t>
  </si>
  <si>
    <t>TS1_D5</t>
  </si>
  <si>
    <t>CSI1_D5</t>
  </si>
  <si>
    <t>UART3_CTS</t>
  </si>
  <si>
    <t>CSI0_D13</t>
  </si>
  <si>
    <t>D18</t>
  </si>
  <si>
    <t>TS1_D6</t>
  </si>
  <si>
    <t>CSI1_D6</t>
  </si>
  <si>
    <t>UART4_TX</t>
  </si>
  <si>
    <t>CSI0_D14</t>
  </si>
  <si>
    <t>C18</t>
  </si>
  <si>
    <t>TS1_D7</t>
  </si>
  <si>
    <t>CSI1_D7</t>
  </si>
  <si>
    <t>UART4_RX</t>
  </si>
  <si>
    <t>CSI0_D15</t>
  </si>
  <si>
    <t>Port Bank H (7)</t>
  </si>
  <si>
    <t>A6</t>
  </si>
  <si>
    <t>LCD1_D00</t>
  </si>
  <si>
    <t>EINT0</t>
  </si>
  <si>
    <t>B6</t>
  </si>
  <si>
    <t>LCD1_D01</t>
  </si>
  <si>
    <t>EINT1</t>
  </si>
  <si>
    <t>C6</t>
  </si>
  <si>
    <t>LCD1_D02</t>
  </si>
  <si>
    <t>EINT2</t>
  </si>
  <si>
    <t>A5</t>
  </si>
  <si>
    <t>LCD1_D03</t>
  </si>
  <si>
    <t>EINT3</t>
  </si>
  <si>
    <t>B5</t>
  </si>
  <si>
    <t>LCD1_D04</t>
  </si>
  <si>
    <t>EINT4</t>
  </si>
  <si>
    <t>C5</t>
  </si>
  <si>
    <t>LCD1_D05</t>
  </si>
  <si>
    <t>EINT5</t>
  </si>
  <si>
    <t>A4</t>
  </si>
  <si>
    <t>LCD1_D06</t>
  </si>
  <si>
    <t>UART5_TX</t>
  </si>
  <si>
    <t>MS_BS</t>
  </si>
  <si>
    <t>EINT6</t>
  </si>
  <si>
    <t>B4</t>
  </si>
  <si>
    <t>LCD1_D07</t>
  </si>
  <si>
    <t>UART5_RX</t>
  </si>
  <si>
    <t>MS_CLK</t>
  </si>
  <si>
    <t>EINT7</t>
  </si>
  <si>
    <t>C4</t>
  </si>
  <si>
    <t>LCD1_D08</t>
  </si>
  <si>
    <t>KP_IN0</t>
  </si>
  <si>
    <t>MS_D1</t>
  </si>
  <si>
    <t>EINT8</t>
  </si>
  <si>
    <t>CSI1_D9</t>
  </si>
  <si>
    <t>D4</t>
  </si>
  <si>
    <t>LCD1_D09</t>
  </si>
  <si>
    <t>KP_IN1</t>
  </si>
  <si>
    <t>MS_D0</t>
  </si>
  <si>
    <t>EINT9</t>
  </si>
  <si>
    <t>CSI1_D8</t>
  </si>
  <si>
    <t>A3</t>
  </si>
  <si>
    <t>LCD1_D10</t>
  </si>
  <si>
    <t>KP_IN2</t>
  </si>
  <si>
    <t>MS_D2</t>
  </si>
  <si>
    <t>EINT10</t>
  </si>
  <si>
    <t>CSI1_D10</t>
  </si>
  <si>
    <t>B3</t>
  </si>
  <si>
    <t>LCD1_D11</t>
  </si>
  <si>
    <t>KP_IN3</t>
  </si>
  <si>
    <t>MS_D3</t>
  </si>
  <si>
    <t>EINT11</t>
  </si>
  <si>
    <t>CSI1_D11</t>
  </si>
  <si>
    <t>C3</t>
  </si>
  <si>
    <t>LCD1_D12</t>
  </si>
  <si>
    <t>EINT12</t>
  </si>
  <si>
    <t>CSI1_D12</t>
  </si>
  <si>
    <t>A2</t>
  </si>
  <si>
    <t>LCD1_D13</t>
  </si>
  <si>
    <t>EINT13</t>
  </si>
  <si>
    <t>CSI1_D13</t>
  </si>
  <si>
    <t>B2</t>
  </si>
  <si>
    <t>LCD1_D14</t>
  </si>
  <si>
    <t>KP_IN4</t>
  </si>
  <si>
    <t>EINT14</t>
  </si>
  <si>
    <t>CSI1_D14</t>
  </si>
  <si>
    <t>A1</t>
  </si>
  <si>
    <t>LCD1_D15</t>
  </si>
  <si>
    <t>KP_IN5</t>
  </si>
  <si>
    <t>EINT15</t>
  </si>
  <si>
    <t>CSI1_D15</t>
  </si>
  <si>
    <t>B1</t>
  </si>
  <si>
    <t>LCD1_D16</t>
  </si>
  <si>
    <t>KP_IN6</t>
  </si>
  <si>
    <t>EINT16</t>
  </si>
  <si>
    <t>CSI1_D16</t>
  </si>
  <si>
    <t>C1</t>
  </si>
  <si>
    <t>LCD1_D17</t>
  </si>
  <si>
    <t>KP_IN7</t>
  </si>
  <si>
    <t>EINT17</t>
  </si>
  <si>
    <t>CSI1_D17</t>
  </si>
  <si>
    <t>C2</t>
  </si>
  <si>
    <t>LCD1_D18</t>
  </si>
  <si>
    <t>KP_OUT0</t>
  </si>
  <si>
    <t>EINT18</t>
  </si>
  <si>
    <t>CSI1_D18</t>
  </si>
  <si>
    <t>D1</t>
  </si>
  <si>
    <t>LCD1_D19</t>
  </si>
  <si>
    <t>KP_OUT1</t>
  </si>
  <si>
    <t>EINT19</t>
  </si>
  <si>
    <t>CSI1_D19</t>
  </si>
  <si>
    <t>D2</t>
  </si>
  <si>
    <t>LCD1_D20</t>
  </si>
  <si>
    <t>EINT20</t>
  </si>
  <si>
    <t>CSI1_D20</t>
  </si>
  <si>
    <t>D3</t>
  </si>
  <si>
    <t>LCD1_D21</t>
  </si>
  <si>
    <t>EINT21</t>
  </si>
  <si>
    <t>CSI1_D21</t>
  </si>
  <si>
    <t>E1</t>
  </si>
  <si>
    <t>LCD1_D22</t>
  </si>
  <si>
    <t>KP_OUT2</t>
  </si>
  <si>
    <t>CSI1_D22</t>
  </si>
  <si>
    <t>E2</t>
  </si>
  <si>
    <t>LCD1_D23</t>
  </si>
  <si>
    <t>ETEN</t>
  </si>
  <si>
    <t>KP_OUT3</t>
  </si>
  <si>
    <t>CSI1_D23</t>
  </si>
  <si>
    <t>E3</t>
  </si>
  <si>
    <t>LCD1_CLK</t>
  </si>
  <si>
    <t>KP_OUT4</t>
  </si>
  <si>
    <t>CSI1_FIELD</t>
  </si>
  <si>
    <t>E4</t>
  </si>
  <si>
    <t>LCD1_DE</t>
  </si>
  <si>
    <t>KP_OUT5</t>
  </si>
  <si>
    <t>CSI1_PCLK</t>
  </si>
  <si>
    <t>F3</t>
  </si>
  <si>
    <t>LCD1_HSYNC</t>
  </si>
  <si>
    <t>KP_OUT6</t>
  </si>
  <si>
    <t>F4</t>
  </si>
  <si>
    <t>LCD1_VSYNC</t>
  </si>
  <si>
    <t>KP_OUT7</t>
  </si>
  <si>
    <t>Port Bank I (8)</t>
  </si>
  <si>
    <t>A20</t>
  </si>
  <si>
    <t>TWI TWI3_SCK</t>
  </si>
  <si>
    <t>B20</t>
  </si>
  <si>
    <t>TWI TWI3_SDA</t>
  </si>
  <si>
    <t>A19</t>
  </si>
  <si>
    <t>TWI TWI4_SCK</t>
  </si>
  <si>
    <t>A18</t>
  </si>
  <si>
    <t>SDC3_CMD</t>
  </si>
  <si>
    <t>B18</t>
  </si>
  <si>
    <t>SDC3_CLK</t>
  </si>
  <si>
    <t>A17</t>
  </si>
  <si>
    <t>SDC3_D0</t>
  </si>
  <si>
    <t>B17</t>
  </si>
  <si>
    <t>SDC3_D1</t>
  </si>
  <si>
    <t>A16</t>
  </si>
  <si>
    <t>SDC3_D2</t>
  </si>
  <si>
    <t>B16</t>
  </si>
  <si>
    <t>SDC3_D3</t>
  </si>
  <si>
    <t>C17</t>
  </si>
  <si>
    <t>EINT22</t>
  </si>
  <si>
    <t>D17</t>
  </si>
  <si>
    <t>EINT23</t>
  </si>
  <si>
    <t>CLK_OUT_A</t>
  </si>
  <si>
    <t>EINT24</t>
  </si>
  <si>
    <t>D16</t>
  </si>
  <si>
    <t>CLK_OUT_B</t>
  </si>
  <si>
    <t>EINT25</t>
  </si>
  <si>
    <t>E17</t>
  </si>
  <si>
    <t>EINT28</t>
  </si>
  <si>
    <t>E16</t>
  </si>
  <si>
    <t>EINT29</t>
  </si>
  <si>
    <t>E15</t>
  </si>
  <si>
    <t>EINT30</t>
  </si>
  <si>
    <t>D14</t>
  </si>
  <si>
    <t>EINT31</t>
  </si>
  <si>
    <t>Allwinner A20 pinout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</si>
  <si>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</si>
  <si>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</si>
  <si>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</si>
  <si>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</si>
  <si>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</si>
  <si>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</si>
  <si>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</si>
  <si>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</si>
  <si>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</si>
  <si>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</si>
  <si>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</si>
  <si>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</si>
  <si>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</si>
  <si>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</si>
  <si>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</si>
  <si>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</si>
  <si>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</si>
  <si>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</si>
  <si>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PB00</t>
  </si>
  <si>
    <t>PB01</t>
  </si>
  <si>
    <t>PB04</t>
  </si>
  <si>
    <t>PB09</t>
  </si>
  <si>
    <t>PB10</t>
  </si>
  <si>
    <t>PB11</t>
  </si>
  <si>
    <t>PB22</t>
  </si>
  <si>
    <t>PB23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</si>
  <si>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</si>
  <si>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</si>
  <si>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</si>
  <si>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</si>
  <si>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</si>
  <si>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</si>
  <si>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</si>
  <si>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</si>
  <si>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</si>
  <si>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</si>
  <si>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</si>
  <si>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</si>
  <si>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</si>
  <si>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</si>
  <si>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</si>
  <si>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</si>
  <si>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</si>
  <si>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</si>
  <si>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</si>
  <si>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PC23</t>
  </si>
  <si>
    <t>PC24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</si>
  <si>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</si>
  <si>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</si>
  <si>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</si>
  <si>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</si>
  <si>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</si>
  <si>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</si>
  <si>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</si>
  <si>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</si>
  <si>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</si>
  <si>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</si>
  <si>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</si>
  <si>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</si>
  <si>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</si>
  <si>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</si>
  <si>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</si>
  <si>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</si>
  <si>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</si>
  <si>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</si>
  <si>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</si>
  <si>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</si>
  <si>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</si>
  <si>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</si>
  <si>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</si>
  <si>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</si>
  <si>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</si>
  <si>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</si>
  <si>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</si>
  <si>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</si>
  <si>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PE00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</si>
  <si>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</si>
  <si>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</si>
  <si>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</si>
  <si>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</si>
  <si>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</si>
  <si>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</si>
  <si>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</si>
  <si>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</si>
  <si>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</si>
  <si>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</si>
  <si>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</si>
  <si>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PF00</t>
  </si>
  <si>
    <t>PF01</t>
  </si>
  <si>
    <t>PF02</t>
  </si>
  <si>
    <t>PF03</t>
  </si>
  <si>
    <t>PF04</t>
  </si>
  <si>
    <t>PF05</t>
  </si>
  <si>
    <t>PG00</t>
  </si>
  <si>
    <t>PG01</t>
  </si>
  <si>
    <t>PG02</t>
  </si>
  <si>
    <t>PG03</t>
  </si>
  <si>
    <t>PG04</t>
  </si>
  <si>
    <t>PG05</t>
  </si>
  <si>
    <t>PG06</t>
  </si>
  <si>
    <t>PG07</t>
  </si>
  <si>
    <t>PG08</t>
  </si>
  <si>
    <t>PG09</t>
  </si>
  <si>
    <t>PG10</t>
  </si>
  <si>
    <t>PG11</t>
  </si>
  <si>
    <t>PH00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</si>
  <si>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</si>
  <si>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</si>
  <si>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</si>
  <si>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</si>
  <si>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</si>
  <si>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</si>
  <si>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</si>
  <si>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</si>
  <si>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</si>
  <si>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</si>
  <si>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</si>
  <si>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</si>
  <si>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</si>
  <si>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</si>
  <si>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</si>
  <si>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</si>
  <si>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</si>
  <si>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</si>
  <si>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</si>
  <si>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PH22</t>
  </si>
  <si>
    <t>PH23</t>
  </si>
  <si>
    <t>PH24</t>
  </si>
  <si>
    <t>PH25</t>
  </si>
  <si>
    <t>PH26</t>
  </si>
  <si>
    <t>PH27</t>
  </si>
  <si>
    <t>PI00</t>
  </si>
  <si>
    <t>PI01</t>
  </si>
  <si>
    <t>PI02</t>
  </si>
  <si>
    <t>PI04</t>
  </si>
  <si>
    <t>PI05</t>
  </si>
  <si>
    <t>PI06</t>
  </si>
  <si>
    <t>PI07</t>
  </si>
  <si>
    <t>PI08</t>
  </si>
  <si>
    <t>PI09</t>
  </si>
  <si>
    <t>PIN</t>
  </si>
  <si>
    <t>Phys</t>
  </si>
  <si>
    <t>GPIO section</t>
  </si>
  <si>
    <t>N pin</t>
  </si>
  <si>
    <t>physToGpio_BP</t>
  </si>
  <si>
    <t>pinTobcm_BP</t>
  </si>
  <si>
    <t>physToGpioR3</t>
  </si>
  <si>
    <t>// 0</t>
  </si>
  <si>
    <t>// 1, 2</t>
  </si>
  <si>
    <t>// 3, 4</t>
  </si>
  <si>
    <t>// 5, 6</t>
  </si>
  <si>
    <t>// 7, 8</t>
  </si>
  <si>
    <t>// 9, 10</t>
  </si>
  <si>
    <t>// 11, 12</t>
  </si>
  <si>
    <t>// 13, 14</t>
  </si>
  <si>
    <t>// 15, 16</t>
  </si>
  <si>
    <t>// 17, 18</t>
  </si>
  <si>
    <t>// 19, 20</t>
  </si>
  <si>
    <t>// 21, 22</t>
  </si>
  <si>
    <t>// 23, 24</t>
  </si>
  <si>
    <t>// 25, 26</t>
  </si>
  <si>
    <t>{</t>
  </si>
  <si>
    <t>};</t>
  </si>
  <si>
    <t>const int pinTobcm_BP [64] =</t>
  </si>
  <si>
    <t>//BCM MODE</t>
  </si>
  <si>
    <t>// 56-&gt; 63</t>
  </si>
  <si>
    <t>//GPIO3,4</t>
  </si>
  <si>
    <t>//GPIO5,6</t>
  </si>
  <si>
    <t>//GPIO7,8</t>
  </si>
  <si>
    <t>//GPIO9,10</t>
  </si>
  <si>
    <t>//GPIO11,12</t>
  </si>
  <si>
    <t>//GPIO13,14</t>
  </si>
  <si>
    <t>//GPIO15,16</t>
  </si>
  <si>
    <t>//GPIO17,18</t>
  </si>
  <si>
    <t>//GPIO19,20</t>
  </si>
  <si>
    <t>const int physToGpio_BP [64] =</t>
  </si>
  <si>
    <t>//BOARD MODE</t>
  </si>
  <si>
    <t>const int physToGpioR3 [64] =</t>
  </si>
  <si>
    <t>//head num map to BCMpin</t>
  </si>
  <si>
    <t xml:space="preserve">        -1, -1, -1, -1, -1, -1, -1, -1, -1, -1,</t>
  </si>
  <si>
    <t xml:space="preserve">        -1, -1, -1, -1, -1, -1, -1, -1, -1, -1, -1, -1, -1, -1, -1,</t>
  </si>
  <si>
    <t xml:space="preserve">        -1, -1, -1, -1, -1, -1, -1, -1</t>
  </si>
  <si>
    <t>// 41-&gt; 55</t>
  </si>
  <si>
    <t>// 31-&gt; 40</t>
  </si>
  <si>
    <t>// 21-&gt; 22</t>
  </si>
  <si>
    <t>// 23-&gt; 24</t>
  </si>
  <si>
    <t>// 25-&gt; 26</t>
  </si>
  <si>
    <t>// 27-&gt; 28</t>
  </si>
  <si>
    <t>// 29-&gt; 30</t>
  </si>
  <si>
    <t>//GPIO0</t>
  </si>
  <si>
    <t>//GPIO1,2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</si>
</sst>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4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2" borderId="0" xfId="0" applyFill="1" applyBorder="1"/>
    <xf numFmtId="0" fontId="3" fillId="3" borderId="0" xfId="1" applyBorder="1"/>
    <xf numFmtId="0" fontId="0" fillId="4" borderId="0" xfId="0" applyFill="1" applyBorder="1"/>
    <xf numFmtId="0" fontId="0" fillId="5" borderId="0" xfId="0" applyFill="1" applyBorder="1"/>
    <xf numFmtId="0" fontId="0" fillId="0" borderId="9" xfId="0" applyBorder="1"/>
    <xf numFmtId="0" fontId="0" fillId="2" borderId="9" xfId="0" applyFill="1" applyBorder="1"/>
    <xf numFmtId="0" fontId="0" fillId="4" borderId="9" xfId="0" applyFill="1" applyBorder="1"/>
    <xf numFmtId="0" fontId="0" fillId="0" borderId="8" xfId="0" applyBorder="1" applyAlignment="1"/>
    <xf numFmtId="0" fontId="2" fillId="0" borderId="0" xfId="0" applyFont="1" applyBorder="1"/>
    <xf numFmtId="0" fontId="0" fillId="0" borderId="0" xfId="0" applyFont="1" applyBorder="1"/>
    <xf numFmtId="0" fontId="2" fillId="0" borderId="9" xfId="0" applyFont="1" applyBorder="1"/>
    <xf numFmtId="1" fontId="0" fillId="0" borderId="0" xfId="0" applyNumberFormat="1"/>
    <xf numFmtId="0" fontId="7" fillId="7" borderId="17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1" fontId="9" fillId="0" borderId="0" xfId="0" applyNumberFormat="1" applyFont="1"/>
    <xf numFmtId="0" fontId="9" fillId="0" borderId="16" xfId="0" applyFont="1" applyBorder="1"/>
    <xf numFmtId="0" fontId="9" fillId="6" borderId="13" xfId="0" applyFont="1" applyFill="1" applyBorder="1"/>
    <xf numFmtId="0" fontId="9" fillId="6" borderId="14" xfId="0" applyFont="1" applyFill="1" applyBorder="1"/>
    <xf numFmtId="0" fontId="9" fillId="0" borderId="0" xfId="0" applyNumberFormat="1" applyFont="1"/>
    <xf numFmtId="0" fontId="11" fillId="6" borderId="7" xfId="2" applyFont="1" applyFill="1" applyBorder="1" applyAlignment="1">
      <alignment vertical="center" wrapText="1"/>
    </xf>
    <xf numFmtId="0" fontId="9" fillId="6" borderId="15" xfId="0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9" xfId="0" applyFont="1" applyBorder="1"/>
    <xf numFmtId="0" fontId="9" fillId="0" borderId="6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ux-sunxi.org/A20/PIO" TargetMode="External"/><Relationship Id="rId299" Type="http://schemas.openxmlformats.org/officeDocument/2006/relationships/hyperlink" Target="http://linux-sunxi.org/index.php?title=A10/SPI&amp;action=edit&amp;redlink=1" TargetMode="External"/><Relationship Id="rId303" Type="http://schemas.openxmlformats.org/officeDocument/2006/relationships/hyperlink" Target="http://linux-sunxi.org/index.php?title=A10/UART&amp;action=edit&amp;redlink=1" TargetMode="External"/><Relationship Id="rId21" Type="http://schemas.openxmlformats.org/officeDocument/2006/relationships/hyperlink" Target="http://linux-sunxi.org/A20/PIO" TargetMode="External"/><Relationship Id="rId42" Type="http://schemas.openxmlformats.org/officeDocument/2006/relationships/hyperlink" Target="http://linux-sunxi.org/index.php?title=EMAC&amp;action=edit&amp;redlink=1" TargetMode="External"/><Relationship Id="rId63" Type="http://schemas.openxmlformats.org/officeDocument/2006/relationships/hyperlink" Target="http://linux-sunxi.org/index.php?title=GMAC&amp;action=edit&amp;redlink=1" TargetMode="External"/><Relationship Id="rId84" Type="http://schemas.openxmlformats.org/officeDocument/2006/relationships/hyperlink" Target="http://linux-sunxi.org/CAN" TargetMode="External"/><Relationship Id="rId138" Type="http://schemas.openxmlformats.org/officeDocument/2006/relationships/hyperlink" Target="http://linux-sunxi.org/A20/PIO" TargetMode="External"/><Relationship Id="rId159" Type="http://schemas.openxmlformats.org/officeDocument/2006/relationships/hyperlink" Target="http://linux-sunxi.org/NFC" TargetMode="External"/><Relationship Id="rId324" Type="http://schemas.openxmlformats.org/officeDocument/2006/relationships/hyperlink" Target="http://linux-sunxi.org/index.php?title=A10/UART&amp;action=edit&amp;redlink=1" TargetMode="External"/><Relationship Id="rId170" Type="http://schemas.openxmlformats.org/officeDocument/2006/relationships/hyperlink" Target="http://linux-sunxi.org/A20/PIO" TargetMode="External"/><Relationship Id="rId191" Type="http://schemas.openxmlformats.org/officeDocument/2006/relationships/hyperlink" Target="http://linux-sunxi.org/A20/PIO" TargetMode="External"/><Relationship Id="rId205" Type="http://schemas.openxmlformats.org/officeDocument/2006/relationships/hyperlink" Target="http://linux-sunxi.org/A20/PIO" TargetMode="External"/><Relationship Id="rId226" Type="http://schemas.openxmlformats.org/officeDocument/2006/relationships/hyperlink" Target="http://linux-sunxi.org/A20/PIO" TargetMode="External"/><Relationship Id="rId247" Type="http://schemas.openxmlformats.org/officeDocument/2006/relationships/hyperlink" Target="http://linux-sunxi.org/A20/PIO" TargetMode="External"/><Relationship Id="rId107" Type="http://schemas.openxmlformats.org/officeDocument/2006/relationships/hyperlink" Target="http://linux-sunxi.org/A20/PIO" TargetMode="External"/><Relationship Id="rId268" Type="http://schemas.openxmlformats.org/officeDocument/2006/relationships/hyperlink" Target="http://linux-sunxi.org/index.php?title=EMAC&amp;action=edit&amp;redlink=1" TargetMode="External"/><Relationship Id="rId289" Type="http://schemas.openxmlformats.org/officeDocument/2006/relationships/hyperlink" Target="http://linux-sunxi.org/index.php?title=A10/SDC&amp;action=edit&amp;redlink=1" TargetMode="External"/><Relationship Id="rId11" Type="http://schemas.openxmlformats.org/officeDocument/2006/relationships/hyperlink" Target="http://linux-sunxi.org/A20/PIO" TargetMode="External"/><Relationship Id="rId32" Type="http://schemas.openxmlformats.org/officeDocument/2006/relationships/hyperlink" Target="http://linux-sunxi.org/index.php?title=GMAC&amp;action=edit&amp;redlink=1" TargetMode="External"/><Relationship Id="rId53" Type="http://schemas.openxmlformats.org/officeDocument/2006/relationships/hyperlink" Target="http://linux-sunxi.org/index.php?title=GMAC&amp;action=edit&amp;redlink=1" TargetMode="External"/><Relationship Id="rId74" Type="http://schemas.openxmlformats.org/officeDocument/2006/relationships/hyperlink" Target="http://linux-sunxi.org/index.php?title=GMAC&amp;action=edit&amp;redlink=1" TargetMode="External"/><Relationship Id="rId128" Type="http://schemas.openxmlformats.org/officeDocument/2006/relationships/hyperlink" Target="http://linux-sunxi.org/A20/PIO" TargetMode="External"/><Relationship Id="rId149" Type="http://schemas.openxmlformats.org/officeDocument/2006/relationships/hyperlink" Target="http://linux-sunxi.org/NFC" TargetMode="External"/><Relationship Id="rId314" Type="http://schemas.openxmlformats.org/officeDocument/2006/relationships/hyperlink" Target="http://linux-sunxi.org/index.php?title=A10/SPI&amp;action=edit&amp;redlink=1" TargetMode="External"/><Relationship Id="rId5" Type="http://schemas.openxmlformats.org/officeDocument/2006/relationships/hyperlink" Target="http://linux-sunxi.org/index.php?title=GMAC&amp;action=edit&amp;redlink=1" TargetMode="External"/><Relationship Id="rId95" Type="http://schemas.openxmlformats.org/officeDocument/2006/relationships/hyperlink" Target="http://linux-sunxi.org/A20/PIO" TargetMode="External"/><Relationship Id="rId160" Type="http://schemas.openxmlformats.org/officeDocument/2006/relationships/hyperlink" Target="http://linux-sunxi.org/A20/PIO" TargetMode="External"/><Relationship Id="rId181" Type="http://schemas.openxmlformats.org/officeDocument/2006/relationships/hyperlink" Target="http://linux-sunxi.org/A20/PIO" TargetMode="External"/><Relationship Id="rId216" Type="http://schemas.openxmlformats.org/officeDocument/2006/relationships/hyperlink" Target="http://linux-sunxi.org/A20/PIO" TargetMode="External"/><Relationship Id="rId237" Type="http://schemas.openxmlformats.org/officeDocument/2006/relationships/hyperlink" Target="http://linux-sunxi.org/A20/PIO" TargetMode="External"/><Relationship Id="rId258" Type="http://schemas.openxmlformats.org/officeDocument/2006/relationships/hyperlink" Target="http://linux-sunxi.org/index.php?title=EMAC&amp;action=edit&amp;redlink=1" TargetMode="External"/><Relationship Id="rId279" Type="http://schemas.openxmlformats.org/officeDocument/2006/relationships/hyperlink" Target="http://linux-sunxi.org/index.php?title=TWI_TWI4_SDA&amp;action=edit&amp;redlink=1" TargetMode="External"/><Relationship Id="rId22" Type="http://schemas.openxmlformats.org/officeDocument/2006/relationships/hyperlink" Target="http://linux-sunxi.org/index.php?title=EMAC&amp;action=edit&amp;redlink=1" TargetMode="External"/><Relationship Id="rId43" Type="http://schemas.openxmlformats.org/officeDocument/2006/relationships/hyperlink" Target="http://linux-sunxi.org/index.php?title=SPI&amp;action=edit&amp;redlink=1" TargetMode="External"/><Relationship Id="rId64" Type="http://schemas.openxmlformats.org/officeDocument/2006/relationships/hyperlink" Target="http://linux-sunxi.org/A20/PIO" TargetMode="External"/><Relationship Id="rId118" Type="http://schemas.openxmlformats.org/officeDocument/2006/relationships/hyperlink" Target="http://linux-sunxi.org/A20/PIO" TargetMode="External"/><Relationship Id="rId139" Type="http://schemas.openxmlformats.org/officeDocument/2006/relationships/hyperlink" Target="http://linux-sunxi.org/NFC" TargetMode="External"/><Relationship Id="rId290" Type="http://schemas.openxmlformats.org/officeDocument/2006/relationships/hyperlink" Target="http://linux-sunxi.org/A20/PIO" TargetMode="External"/><Relationship Id="rId304" Type="http://schemas.openxmlformats.org/officeDocument/2006/relationships/hyperlink" Target="http://linux-sunxi.org/A20/PIO" TargetMode="External"/><Relationship Id="rId325" Type="http://schemas.openxmlformats.org/officeDocument/2006/relationships/hyperlink" Target="http://linux-sunxi.org/A20/PIO" TargetMode="External"/><Relationship Id="rId85" Type="http://schemas.openxmlformats.org/officeDocument/2006/relationships/hyperlink" Target="http://linux-sunxi.org/UART" TargetMode="External"/><Relationship Id="rId150" Type="http://schemas.openxmlformats.org/officeDocument/2006/relationships/hyperlink" Target="http://linux-sunxi.org/A20/PIO" TargetMode="External"/><Relationship Id="rId171" Type="http://schemas.openxmlformats.org/officeDocument/2006/relationships/hyperlink" Target="http://linux-sunxi.org/A20/PIO" TargetMode="External"/><Relationship Id="rId192" Type="http://schemas.openxmlformats.org/officeDocument/2006/relationships/hyperlink" Target="http://linux-sunxi.org/A20/PIO" TargetMode="External"/><Relationship Id="rId206" Type="http://schemas.openxmlformats.org/officeDocument/2006/relationships/hyperlink" Target="http://linux-sunxi.org/A20/PIO" TargetMode="External"/><Relationship Id="rId227" Type="http://schemas.openxmlformats.org/officeDocument/2006/relationships/hyperlink" Target="http://linux-sunxi.org/A20/PIO" TargetMode="External"/><Relationship Id="rId248" Type="http://schemas.openxmlformats.org/officeDocument/2006/relationships/hyperlink" Target="http://linux-sunxi.org/index.php?title=EMAC&amp;action=edit&amp;redlink=1" TargetMode="External"/><Relationship Id="rId269" Type="http://schemas.openxmlformats.org/officeDocument/2006/relationships/hyperlink" Target="http://linux-sunxi.org/A20/PIO" TargetMode="External"/><Relationship Id="rId12" Type="http://schemas.openxmlformats.org/officeDocument/2006/relationships/hyperlink" Target="http://linux-sunxi.org/index.php?title=EMAC&amp;action=edit&amp;redlink=1" TargetMode="External"/><Relationship Id="rId33" Type="http://schemas.openxmlformats.org/officeDocument/2006/relationships/hyperlink" Target="http://linux-sunxi.org/A20/PIO" TargetMode="External"/><Relationship Id="rId108" Type="http://schemas.openxmlformats.org/officeDocument/2006/relationships/hyperlink" Target="http://linux-sunxi.org/A20/PIO" TargetMode="External"/><Relationship Id="rId129" Type="http://schemas.openxmlformats.org/officeDocument/2006/relationships/hyperlink" Target="http://linux-sunxi.org/NFC" TargetMode="External"/><Relationship Id="rId280" Type="http://schemas.openxmlformats.org/officeDocument/2006/relationships/hyperlink" Target="http://linux-sunxi.org/A20/PIO" TargetMode="External"/><Relationship Id="rId315" Type="http://schemas.openxmlformats.org/officeDocument/2006/relationships/hyperlink" Target="http://linux-sunxi.org/index.php?title=A10/UART&amp;action=edit&amp;redlink=1" TargetMode="External"/><Relationship Id="rId54" Type="http://schemas.openxmlformats.org/officeDocument/2006/relationships/hyperlink" Target="http://linux-sunxi.org/A20/PIO" TargetMode="External"/><Relationship Id="rId75" Type="http://schemas.openxmlformats.org/officeDocument/2006/relationships/hyperlink" Target="http://linux-sunxi.org/index.php?title=I2S&amp;action=edit&amp;redlink=1" TargetMode="External"/><Relationship Id="rId96" Type="http://schemas.openxmlformats.org/officeDocument/2006/relationships/hyperlink" Target="http://linux-sunxi.org/A20/PIO" TargetMode="External"/><Relationship Id="rId140" Type="http://schemas.openxmlformats.org/officeDocument/2006/relationships/hyperlink" Target="http://linux-sunxi.org/A20/PIO" TargetMode="External"/><Relationship Id="rId161" Type="http://schemas.openxmlformats.org/officeDocument/2006/relationships/hyperlink" Target="http://linux-sunxi.org/NFC" TargetMode="External"/><Relationship Id="rId182" Type="http://schemas.openxmlformats.org/officeDocument/2006/relationships/hyperlink" Target="http://linux-sunxi.org/A20/PIO" TargetMode="External"/><Relationship Id="rId217" Type="http://schemas.openxmlformats.org/officeDocument/2006/relationships/hyperlink" Target="http://linux-sunxi.org/A20/PIO" TargetMode="External"/><Relationship Id="rId6" Type="http://schemas.openxmlformats.org/officeDocument/2006/relationships/hyperlink" Target="http://linux-sunxi.org/A20/PIO" TargetMode="External"/><Relationship Id="rId238" Type="http://schemas.openxmlformats.org/officeDocument/2006/relationships/hyperlink" Target="http://linux-sunxi.org/index.php?title=EMAC&amp;action=edit&amp;redlink=1" TargetMode="External"/><Relationship Id="rId259" Type="http://schemas.openxmlformats.org/officeDocument/2006/relationships/hyperlink" Target="http://linux-sunxi.org/A20/PIO" TargetMode="External"/><Relationship Id="rId23" Type="http://schemas.openxmlformats.org/officeDocument/2006/relationships/hyperlink" Target="http://linux-sunxi.org/index.php?title=SPI&amp;action=edit&amp;redlink=1" TargetMode="External"/><Relationship Id="rId119" Type="http://schemas.openxmlformats.org/officeDocument/2006/relationships/hyperlink" Target="http://linux-sunxi.org/NFC" TargetMode="External"/><Relationship Id="rId270" Type="http://schemas.openxmlformats.org/officeDocument/2006/relationships/hyperlink" Target="http://linux-sunxi.org/index.php?title=EMAC&amp;action=edit&amp;redlink=1" TargetMode="External"/><Relationship Id="rId291" Type="http://schemas.openxmlformats.org/officeDocument/2006/relationships/hyperlink" Target="http://linux-sunxi.org/index.php?title=A10/SDC&amp;action=edit&amp;redlink=1" TargetMode="External"/><Relationship Id="rId305" Type="http://schemas.openxmlformats.org/officeDocument/2006/relationships/hyperlink" Target="http://linux-sunxi.org/index.php?title=A10/SPI&amp;action=edit&amp;redlink=1" TargetMode="External"/><Relationship Id="rId326" Type="http://schemas.openxmlformats.org/officeDocument/2006/relationships/hyperlink" Target="http://linux-sunxi.org/index.php?title=A10/PS2&amp;action=edit&amp;redlink=1" TargetMode="External"/><Relationship Id="rId44" Type="http://schemas.openxmlformats.org/officeDocument/2006/relationships/hyperlink" Target="http://linux-sunxi.org/index.php?title=GMAC&amp;action=edit&amp;redlink=1" TargetMode="External"/><Relationship Id="rId65" Type="http://schemas.openxmlformats.org/officeDocument/2006/relationships/hyperlink" Target="http://linux-sunxi.org/index.php?title=EMAC&amp;action=edit&amp;redlink=1" TargetMode="External"/><Relationship Id="rId86" Type="http://schemas.openxmlformats.org/officeDocument/2006/relationships/hyperlink" Target="http://linux-sunxi.org/index.php?title=GMAC&amp;action=edit&amp;redlink=1" TargetMode="External"/><Relationship Id="rId130" Type="http://schemas.openxmlformats.org/officeDocument/2006/relationships/hyperlink" Target="http://linux-sunxi.org/A20/PIO" TargetMode="External"/><Relationship Id="rId151" Type="http://schemas.openxmlformats.org/officeDocument/2006/relationships/hyperlink" Target="http://linux-sunxi.org/NFC" TargetMode="External"/><Relationship Id="rId172" Type="http://schemas.openxmlformats.org/officeDocument/2006/relationships/hyperlink" Target="http://linux-sunxi.org/A20/PIO" TargetMode="External"/><Relationship Id="rId193" Type="http://schemas.openxmlformats.org/officeDocument/2006/relationships/hyperlink" Target="http://linux-sunxi.org/A20/PIO" TargetMode="External"/><Relationship Id="rId207" Type="http://schemas.openxmlformats.org/officeDocument/2006/relationships/hyperlink" Target="http://linux-sunxi.org/A20/PIO" TargetMode="External"/><Relationship Id="rId228" Type="http://schemas.openxmlformats.org/officeDocument/2006/relationships/hyperlink" Target="http://linux-sunxi.org/A20/PIO" TargetMode="External"/><Relationship Id="rId249" Type="http://schemas.openxmlformats.org/officeDocument/2006/relationships/hyperlink" Target="http://linux-sunxi.org/A20/PIO" TargetMode="External"/><Relationship Id="rId13" Type="http://schemas.openxmlformats.org/officeDocument/2006/relationships/hyperlink" Target="http://linux-sunxi.org/index.php?title=SPI&amp;action=edit&amp;redlink=1" TargetMode="External"/><Relationship Id="rId109" Type="http://schemas.openxmlformats.org/officeDocument/2006/relationships/hyperlink" Target="http://linux-sunxi.org/I%C2%B2C" TargetMode="External"/><Relationship Id="rId260" Type="http://schemas.openxmlformats.org/officeDocument/2006/relationships/hyperlink" Target="http://linux-sunxi.org/index.php?title=EMAC&amp;action=edit&amp;redlink=1" TargetMode="External"/><Relationship Id="rId281" Type="http://schemas.openxmlformats.org/officeDocument/2006/relationships/hyperlink" Target="http://linux-sunxi.org/index.php?title=A10/SDC&amp;action=edit&amp;redlink=1" TargetMode="External"/><Relationship Id="rId316" Type="http://schemas.openxmlformats.org/officeDocument/2006/relationships/hyperlink" Target="http://linux-sunxi.org/A20/PIO" TargetMode="External"/><Relationship Id="rId34" Type="http://schemas.openxmlformats.org/officeDocument/2006/relationships/hyperlink" Target="http://linux-sunxi.org/index.php?title=EMAC&amp;action=edit&amp;redlink=1" TargetMode="External"/><Relationship Id="rId55" Type="http://schemas.openxmlformats.org/officeDocument/2006/relationships/hyperlink" Target="http://linux-sunxi.org/index.php?title=EMAC&amp;action=edit&amp;redlink=1" TargetMode="External"/><Relationship Id="rId76" Type="http://schemas.openxmlformats.org/officeDocument/2006/relationships/hyperlink" Target="http://linux-sunxi.org/A20/PIO" TargetMode="External"/><Relationship Id="rId97" Type="http://schemas.openxmlformats.org/officeDocument/2006/relationships/hyperlink" Target="http://linux-sunxi.org/A20/PIO" TargetMode="External"/><Relationship Id="rId120" Type="http://schemas.openxmlformats.org/officeDocument/2006/relationships/hyperlink" Target="http://linux-sunxi.org/A20/PIO" TargetMode="External"/><Relationship Id="rId141" Type="http://schemas.openxmlformats.org/officeDocument/2006/relationships/hyperlink" Target="http://linux-sunxi.org/NFC" TargetMode="External"/><Relationship Id="rId7" Type="http://schemas.openxmlformats.org/officeDocument/2006/relationships/hyperlink" Target="http://linux-sunxi.org/index.php?title=EMAC&amp;action=edit&amp;redlink=1" TargetMode="External"/><Relationship Id="rId162" Type="http://schemas.openxmlformats.org/officeDocument/2006/relationships/hyperlink" Target="http://linux-sunxi.org/A20/PIO" TargetMode="External"/><Relationship Id="rId183" Type="http://schemas.openxmlformats.org/officeDocument/2006/relationships/hyperlink" Target="http://linux-sunxi.org/A20/PIO" TargetMode="External"/><Relationship Id="rId218" Type="http://schemas.openxmlformats.org/officeDocument/2006/relationships/hyperlink" Target="http://linux-sunxi.org/A20/PIO" TargetMode="External"/><Relationship Id="rId239" Type="http://schemas.openxmlformats.org/officeDocument/2006/relationships/hyperlink" Target="http://linux-sunxi.org/A20/PIO" TargetMode="External"/><Relationship Id="rId250" Type="http://schemas.openxmlformats.org/officeDocument/2006/relationships/hyperlink" Target="http://linux-sunxi.org/index.php?title=EMAC&amp;action=edit&amp;redlink=1" TargetMode="External"/><Relationship Id="rId271" Type="http://schemas.openxmlformats.org/officeDocument/2006/relationships/hyperlink" Target="http://linux-sunxi.org/A20/PIO" TargetMode="External"/><Relationship Id="rId292" Type="http://schemas.openxmlformats.org/officeDocument/2006/relationships/hyperlink" Target="http://linux-sunxi.org/A20/PIO" TargetMode="External"/><Relationship Id="rId306" Type="http://schemas.openxmlformats.org/officeDocument/2006/relationships/hyperlink" Target="http://linux-sunxi.org/index.php?title=A10/PS2&amp;action=edit&amp;redlink=1" TargetMode="External"/><Relationship Id="rId24" Type="http://schemas.openxmlformats.org/officeDocument/2006/relationships/hyperlink" Target="http://linux-sunxi.org/index.php?title=GMAC&amp;action=edit&amp;redlink=1" TargetMode="External"/><Relationship Id="rId45" Type="http://schemas.openxmlformats.org/officeDocument/2006/relationships/hyperlink" Target="http://linux-sunxi.org/index.php?title=I2S&amp;action=edit&amp;redlink=1" TargetMode="External"/><Relationship Id="rId66" Type="http://schemas.openxmlformats.org/officeDocument/2006/relationships/hyperlink" Target="http://linux-sunxi.org/UART" TargetMode="External"/><Relationship Id="rId87" Type="http://schemas.openxmlformats.org/officeDocument/2006/relationships/hyperlink" Target="http://linux-sunxi.org/index.php?title=I2S&amp;action=edit&amp;redlink=1" TargetMode="External"/><Relationship Id="rId110" Type="http://schemas.openxmlformats.org/officeDocument/2006/relationships/hyperlink" Target="http://linux-sunxi.org/A20/PIO" TargetMode="External"/><Relationship Id="rId131" Type="http://schemas.openxmlformats.org/officeDocument/2006/relationships/hyperlink" Target="http://linux-sunxi.org/NFC" TargetMode="External"/><Relationship Id="rId327" Type="http://schemas.openxmlformats.org/officeDocument/2006/relationships/hyperlink" Target="http://linux-sunxi.org/index.php?title=A10/UART&amp;action=edit&amp;redlink=1" TargetMode="External"/><Relationship Id="rId152" Type="http://schemas.openxmlformats.org/officeDocument/2006/relationships/hyperlink" Target="http://linux-sunxi.org/A20/PIO" TargetMode="External"/><Relationship Id="rId173" Type="http://schemas.openxmlformats.org/officeDocument/2006/relationships/hyperlink" Target="http://linux-sunxi.org/A20/PIO" TargetMode="External"/><Relationship Id="rId194" Type="http://schemas.openxmlformats.org/officeDocument/2006/relationships/hyperlink" Target="http://linux-sunxi.org/A20/PIO" TargetMode="External"/><Relationship Id="rId208" Type="http://schemas.openxmlformats.org/officeDocument/2006/relationships/hyperlink" Target="http://linux-sunxi.org/A20/PIO" TargetMode="External"/><Relationship Id="rId229" Type="http://schemas.openxmlformats.org/officeDocument/2006/relationships/hyperlink" Target="http://linux-sunxi.org/A20/PIO" TargetMode="External"/><Relationship Id="rId240" Type="http://schemas.openxmlformats.org/officeDocument/2006/relationships/hyperlink" Target="http://linux-sunxi.org/index.php?title=EMAC&amp;action=edit&amp;redlink=1" TargetMode="External"/><Relationship Id="rId261" Type="http://schemas.openxmlformats.org/officeDocument/2006/relationships/hyperlink" Target="http://linux-sunxi.org/A20/PIO" TargetMode="External"/><Relationship Id="rId14" Type="http://schemas.openxmlformats.org/officeDocument/2006/relationships/hyperlink" Target="http://linux-sunxi.org/UART" TargetMode="External"/><Relationship Id="rId30" Type="http://schemas.openxmlformats.org/officeDocument/2006/relationships/hyperlink" Target="http://linux-sunxi.org/index.php?title=EMAC&amp;action=edit&amp;redlink=1" TargetMode="External"/><Relationship Id="rId35" Type="http://schemas.openxmlformats.org/officeDocument/2006/relationships/hyperlink" Target="http://linux-sunxi.org/index.php?title=SPI&amp;action=edit&amp;redlink=1" TargetMode="External"/><Relationship Id="rId56" Type="http://schemas.openxmlformats.org/officeDocument/2006/relationships/hyperlink" Target="http://linux-sunxi.org/UART" TargetMode="External"/><Relationship Id="rId77" Type="http://schemas.openxmlformats.org/officeDocument/2006/relationships/hyperlink" Target="http://linux-sunxi.org/index.php?title=EMAC&amp;action=edit&amp;redlink=1" TargetMode="External"/><Relationship Id="rId100" Type="http://schemas.openxmlformats.org/officeDocument/2006/relationships/hyperlink" Target="http://linux-sunxi.org/A20/PIO" TargetMode="External"/><Relationship Id="rId105" Type="http://schemas.openxmlformats.org/officeDocument/2006/relationships/hyperlink" Target="http://linux-sunxi.org/A20/PIO" TargetMode="External"/><Relationship Id="rId126" Type="http://schemas.openxmlformats.org/officeDocument/2006/relationships/hyperlink" Target="http://linux-sunxi.org/A20/PIO" TargetMode="External"/><Relationship Id="rId147" Type="http://schemas.openxmlformats.org/officeDocument/2006/relationships/hyperlink" Target="http://linux-sunxi.org/NFC" TargetMode="External"/><Relationship Id="rId168" Type="http://schemas.openxmlformats.org/officeDocument/2006/relationships/hyperlink" Target="http://linux-sunxi.org/A20/PIO" TargetMode="External"/><Relationship Id="rId282" Type="http://schemas.openxmlformats.org/officeDocument/2006/relationships/hyperlink" Target="http://linux-sunxi.org/A20/PIO" TargetMode="External"/><Relationship Id="rId312" Type="http://schemas.openxmlformats.org/officeDocument/2006/relationships/hyperlink" Target="http://linux-sunxi.org/index.php?title=A10/UART&amp;action=edit&amp;redlink=1" TargetMode="External"/><Relationship Id="rId317" Type="http://schemas.openxmlformats.org/officeDocument/2006/relationships/hyperlink" Target="http://linux-sunxi.org/index.php?title=A10/SPI&amp;action=edit&amp;redlink=1" TargetMode="External"/><Relationship Id="rId8" Type="http://schemas.openxmlformats.org/officeDocument/2006/relationships/hyperlink" Target="http://linux-sunxi.org/index.php?title=SPI&amp;action=edit&amp;redlink=1" TargetMode="External"/><Relationship Id="rId51" Type="http://schemas.openxmlformats.org/officeDocument/2006/relationships/hyperlink" Target="http://linux-sunxi.org/index.php?title=EMAC&amp;action=edit&amp;redlink=1" TargetMode="External"/><Relationship Id="rId72" Type="http://schemas.openxmlformats.org/officeDocument/2006/relationships/hyperlink" Target="http://linux-sunxi.org/UART" TargetMode="External"/><Relationship Id="rId93" Type="http://schemas.openxmlformats.org/officeDocument/2006/relationships/hyperlink" Target="http://linux-sunxi.org/A20/PIO" TargetMode="External"/><Relationship Id="rId98" Type="http://schemas.openxmlformats.org/officeDocument/2006/relationships/hyperlink" Target="http://linux-sunxi.org/A20/PIO" TargetMode="External"/><Relationship Id="rId121" Type="http://schemas.openxmlformats.org/officeDocument/2006/relationships/hyperlink" Target="http://linux-sunxi.org/NFC" TargetMode="External"/><Relationship Id="rId142" Type="http://schemas.openxmlformats.org/officeDocument/2006/relationships/hyperlink" Target="http://linux-sunxi.org/A20/PIO" TargetMode="External"/><Relationship Id="rId163" Type="http://schemas.openxmlformats.org/officeDocument/2006/relationships/hyperlink" Target="http://linux-sunxi.org/NFC" TargetMode="External"/><Relationship Id="rId184" Type="http://schemas.openxmlformats.org/officeDocument/2006/relationships/hyperlink" Target="http://linux-sunxi.org/A20/PIO" TargetMode="External"/><Relationship Id="rId189" Type="http://schemas.openxmlformats.org/officeDocument/2006/relationships/hyperlink" Target="http://linux-sunxi.org/A20/PIO" TargetMode="External"/><Relationship Id="rId219" Type="http://schemas.openxmlformats.org/officeDocument/2006/relationships/hyperlink" Target="http://linux-sunxi.org/A20/PIO" TargetMode="External"/><Relationship Id="rId3" Type="http://schemas.openxmlformats.org/officeDocument/2006/relationships/hyperlink" Target="http://linux-sunxi.org/index.php?title=SPI&amp;action=edit&amp;redlink=1" TargetMode="External"/><Relationship Id="rId214" Type="http://schemas.openxmlformats.org/officeDocument/2006/relationships/hyperlink" Target="http://linux-sunxi.org/A20/PIO" TargetMode="External"/><Relationship Id="rId230" Type="http://schemas.openxmlformats.org/officeDocument/2006/relationships/hyperlink" Target="http://linux-sunxi.org/A20/PIO" TargetMode="External"/><Relationship Id="rId235" Type="http://schemas.openxmlformats.org/officeDocument/2006/relationships/hyperlink" Target="http://linux-sunxi.org/A20/PIO" TargetMode="External"/><Relationship Id="rId251" Type="http://schemas.openxmlformats.org/officeDocument/2006/relationships/hyperlink" Target="http://linux-sunxi.org/A20/PIO" TargetMode="External"/><Relationship Id="rId256" Type="http://schemas.openxmlformats.org/officeDocument/2006/relationships/hyperlink" Target="http://linux-sunxi.org/index.php?title=EMAC&amp;action=edit&amp;redlink=1" TargetMode="External"/><Relationship Id="rId277" Type="http://schemas.openxmlformats.org/officeDocument/2006/relationships/hyperlink" Target="http://linux-sunxi.org/A20/PIO" TargetMode="External"/><Relationship Id="rId298" Type="http://schemas.openxmlformats.org/officeDocument/2006/relationships/hyperlink" Target="http://linux-sunxi.org/A20/PIO" TargetMode="External"/><Relationship Id="rId25" Type="http://schemas.openxmlformats.org/officeDocument/2006/relationships/hyperlink" Target="http://linux-sunxi.org/A20/PIO" TargetMode="External"/><Relationship Id="rId46" Type="http://schemas.openxmlformats.org/officeDocument/2006/relationships/hyperlink" Target="http://linux-sunxi.org/A20/PIO" TargetMode="External"/><Relationship Id="rId67" Type="http://schemas.openxmlformats.org/officeDocument/2006/relationships/hyperlink" Target="http://linux-sunxi.org/UART" TargetMode="External"/><Relationship Id="rId116" Type="http://schemas.openxmlformats.org/officeDocument/2006/relationships/hyperlink" Target="http://linux-sunxi.org/A20/PIO" TargetMode="External"/><Relationship Id="rId137" Type="http://schemas.openxmlformats.org/officeDocument/2006/relationships/hyperlink" Target="http://linux-sunxi.org/NFC" TargetMode="External"/><Relationship Id="rId158" Type="http://schemas.openxmlformats.org/officeDocument/2006/relationships/hyperlink" Target="http://linux-sunxi.org/A20/PIO" TargetMode="External"/><Relationship Id="rId272" Type="http://schemas.openxmlformats.org/officeDocument/2006/relationships/hyperlink" Target="http://linux-sunxi.org/index.php?title=TWI_TWI3_SCK&amp;action=edit&amp;redlink=1" TargetMode="External"/><Relationship Id="rId293" Type="http://schemas.openxmlformats.org/officeDocument/2006/relationships/hyperlink" Target="http://linux-sunxi.org/index.php?title=A10/SPI&amp;action=edit&amp;redlink=1" TargetMode="External"/><Relationship Id="rId302" Type="http://schemas.openxmlformats.org/officeDocument/2006/relationships/hyperlink" Target="http://linux-sunxi.org/index.php?title=A10/SPI&amp;action=edit&amp;redlink=1" TargetMode="External"/><Relationship Id="rId307" Type="http://schemas.openxmlformats.org/officeDocument/2006/relationships/hyperlink" Target="http://linux-sunxi.org/A20/PIO" TargetMode="External"/><Relationship Id="rId323" Type="http://schemas.openxmlformats.org/officeDocument/2006/relationships/hyperlink" Target="http://linux-sunxi.org/index.php?title=A10/PS2&amp;action=edit&amp;redlink=1" TargetMode="External"/><Relationship Id="rId20" Type="http://schemas.openxmlformats.org/officeDocument/2006/relationships/hyperlink" Target="http://linux-sunxi.org/index.php?title=GMAC&amp;action=edit&amp;redlink=1" TargetMode="External"/><Relationship Id="rId41" Type="http://schemas.openxmlformats.org/officeDocument/2006/relationships/hyperlink" Target="http://linux-sunxi.org/A20/PIO" TargetMode="External"/><Relationship Id="rId62" Type="http://schemas.openxmlformats.org/officeDocument/2006/relationships/hyperlink" Target="http://linux-sunxi.org/UART" TargetMode="External"/><Relationship Id="rId83" Type="http://schemas.openxmlformats.org/officeDocument/2006/relationships/hyperlink" Target="http://linux-sunxi.org/index.php?title=EMAC&amp;action=edit&amp;redlink=1" TargetMode="External"/><Relationship Id="rId88" Type="http://schemas.openxmlformats.org/officeDocument/2006/relationships/hyperlink" Target="http://linux-sunxi.org/A20/PIO" TargetMode="External"/><Relationship Id="rId111" Type="http://schemas.openxmlformats.org/officeDocument/2006/relationships/hyperlink" Target="http://linux-sunxi.org/I%C2%B2C" TargetMode="External"/><Relationship Id="rId132" Type="http://schemas.openxmlformats.org/officeDocument/2006/relationships/hyperlink" Target="http://linux-sunxi.org/A20/PIO" TargetMode="External"/><Relationship Id="rId153" Type="http://schemas.openxmlformats.org/officeDocument/2006/relationships/hyperlink" Target="http://linux-sunxi.org/NFC" TargetMode="External"/><Relationship Id="rId174" Type="http://schemas.openxmlformats.org/officeDocument/2006/relationships/hyperlink" Target="http://linux-sunxi.org/A20/PIO" TargetMode="External"/><Relationship Id="rId179" Type="http://schemas.openxmlformats.org/officeDocument/2006/relationships/hyperlink" Target="http://linux-sunxi.org/A20/PIO" TargetMode="External"/><Relationship Id="rId195" Type="http://schemas.openxmlformats.org/officeDocument/2006/relationships/hyperlink" Target="http://linux-sunxi.org/A20/PIO" TargetMode="External"/><Relationship Id="rId209" Type="http://schemas.openxmlformats.org/officeDocument/2006/relationships/hyperlink" Target="http://linux-sunxi.org/A20/PIO" TargetMode="External"/><Relationship Id="rId190" Type="http://schemas.openxmlformats.org/officeDocument/2006/relationships/hyperlink" Target="http://linux-sunxi.org/A20/PIO" TargetMode="External"/><Relationship Id="rId204" Type="http://schemas.openxmlformats.org/officeDocument/2006/relationships/hyperlink" Target="http://linux-sunxi.org/A20/PIO" TargetMode="External"/><Relationship Id="rId220" Type="http://schemas.openxmlformats.org/officeDocument/2006/relationships/hyperlink" Target="http://linux-sunxi.org/A20/PIO" TargetMode="External"/><Relationship Id="rId225" Type="http://schemas.openxmlformats.org/officeDocument/2006/relationships/hyperlink" Target="http://linux-sunxi.org/A20/PIO" TargetMode="External"/><Relationship Id="rId241" Type="http://schemas.openxmlformats.org/officeDocument/2006/relationships/hyperlink" Target="http://linux-sunxi.org/A20/PIO" TargetMode="External"/><Relationship Id="rId246" Type="http://schemas.openxmlformats.org/officeDocument/2006/relationships/hyperlink" Target="http://linux-sunxi.org/index.php?title=EMAC&amp;action=edit&amp;redlink=1" TargetMode="External"/><Relationship Id="rId267" Type="http://schemas.openxmlformats.org/officeDocument/2006/relationships/hyperlink" Target="http://linux-sunxi.org/A20/PIO" TargetMode="External"/><Relationship Id="rId288" Type="http://schemas.openxmlformats.org/officeDocument/2006/relationships/hyperlink" Target="http://linux-sunxi.org/A20/PIO" TargetMode="External"/><Relationship Id="rId15" Type="http://schemas.openxmlformats.org/officeDocument/2006/relationships/hyperlink" Target="http://linux-sunxi.org/index.php?title=GMAC&amp;action=edit&amp;redlink=1" TargetMode="External"/><Relationship Id="rId36" Type="http://schemas.openxmlformats.org/officeDocument/2006/relationships/hyperlink" Target="http://linux-sunxi.org/index.php?title=GMAC&amp;action=edit&amp;redlink=1" TargetMode="External"/><Relationship Id="rId57" Type="http://schemas.openxmlformats.org/officeDocument/2006/relationships/hyperlink" Target="http://linux-sunxi.org/UART" TargetMode="External"/><Relationship Id="rId106" Type="http://schemas.openxmlformats.org/officeDocument/2006/relationships/hyperlink" Target="http://linux-sunxi.org/A20/PIO" TargetMode="External"/><Relationship Id="rId127" Type="http://schemas.openxmlformats.org/officeDocument/2006/relationships/hyperlink" Target="http://linux-sunxi.org/NFC" TargetMode="External"/><Relationship Id="rId262" Type="http://schemas.openxmlformats.org/officeDocument/2006/relationships/hyperlink" Target="http://linux-sunxi.org/index.php?title=EMAC&amp;action=edit&amp;redlink=1" TargetMode="External"/><Relationship Id="rId283" Type="http://schemas.openxmlformats.org/officeDocument/2006/relationships/hyperlink" Target="http://linux-sunxi.org/index.php?title=A10/SDC&amp;action=edit&amp;redlink=1" TargetMode="External"/><Relationship Id="rId313" Type="http://schemas.openxmlformats.org/officeDocument/2006/relationships/hyperlink" Target="http://linux-sunxi.org/A20/PIO" TargetMode="External"/><Relationship Id="rId318" Type="http://schemas.openxmlformats.org/officeDocument/2006/relationships/hyperlink" Target="http://linux-sunxi.org/index.php?title=A10/UART&amp;action=edit&amp;redlink=1" TargetMode="External"/><Relationship Id="rId10" Type="http://schemas.openxmlformats.org/officeDocument/2006/relationships/hyperlink" Target="http://linux-sunxi.org/index.php?title=GMAC&amp;action=edit&amp;redlink=1" TargetMode="External"/><Relationship Id="rId31" Type="http://schemas.openxmlformats.org/officeDocument/2006/relationships/hyperlink" Target="http://linux-sunxi.org/index.php?title=SPI&amp;action=edit&amp;redlink=1" TargetMode="External"/><Relationship Id="rId52" Type="http://schemas.openxmlformats.org/officeDocument/2006/relationships/hyperlink" Target="http://linux-sunxi.org/UART" TargetMode="External"/><Relationship Id="rId73" Type="http://schemas.openxmlformats.org/officeDocument/2006/relationships/hyperlink" Target="http://linux-sunxi.org/UART" TargetMode="External"/><Relationship Id="rId78" Type="http://schemas.openxmlformats.org/officeDocument/2006/relationships/hyperlink" Target="http://linux-sunxi.org/CAN" TargetMode="External"/><Relationship Id="rId94" Type="http://schemas.openxmlformats.org/officeDocument/2006/relationships/hyperlink" Target="http://linux-sunxi.org/A20/PIO" TargetMode="External"/><Relationship Id="rId99" Type="http://schemas.openxmlformats.org/officeDocument/2006/relationships/hyperlink" Target="http://linux-sunxi.org/A20/PIO" TargetMode="External"/><Relationship Id="rId101" Type="http://schemas.openxmlformats.org/officeDocument/2006/relationships/hyperlink" Target="http://linux-sunxi.org/A20/PIO" TargetMode="External"/><Relationship Id="rId122" Type="http://schemas.openxmlformats.org/officeDocument/2006/relationships/hyperlink" Target="http://linux-sunxi.org/A20/PIO" TargetMode="External"/><Relationship Id="rId143" Type="http://schemas.openxmlformats.org/officeDocument/2006/relationships/hyperlink" Target="http://linux-sunxi.org/NFC" TargetMode="External"/><Relationship Id="rId148" Type="http://schemas.openxmlformats.org/officeDocument/2006/relationships/hyperlink" Target="http://linux-sunxi.org/A20/PIO" TargetMode="External"/><Relationship Id="rId164" Type="http://schemas.openxmlformats.org/officeDocument/2006/relationships/hyperlink" Target="http://linux-sunxi.org/A20/PIO" TargetMode="External"/><Relationship Id="rId169" Type="http://schemas.openxmlformats.org/officeDocument/2006/relationships/hyperlink" Target="http://linux-sunxi.org/A20/PIO" TargetMode="External"/><Relationship Id="rId185" Type="http://schemas.openxmlformats.org/officeDocument/2006/relationships/hyperlink" Target="http://linux-sunxi.org/A20/PIO" TargetMode="External"/><Relationship Id="rId4" Type="http://schemas.openxmlformats.org/officeDocument/2006/relationships/hyperlink" Target="http://linux-sunxi.org/UART" TargetMode="External"/><Relationship Id="rId9" Type="http://schemas.openxmlformats.org/officeDocument/2006/relationships/hyperlink" Target="http://linux-sunxi.org/UART" TargetMode="External"/><Relationship Id="rId180" Type="http://schemas.openxmlformats.org/officeDocument/2006/relationships/hyperlink" Target="http://linux-sunxi.org/A20/PIO" TargetMode="External"/><Relationship Id="rId210" Type="http://schemas.openxmlformats.org/officeDocument/2006/relationships/hyperlink" Target="http://linux-sunxi.org/A20/PIO" TargetMode="External"/><Relationship Id="rId215" Type="http://schemas.openxmlformats.org/officeDocument/2006/relationships/hyperlink" Target="http://linux-sunxi.org/A20/PIO" TargetMode="External"/><Relationship Id="rId236" Type="http://schemas.openxmlformats.org/officeDocument/2006/relationships/hyperlink" Target="http://linux-sunxi.org/index.php?title=EMAC&amp;action=edit&amp;redlink=1" TargetMode="External"/><Relationship Id="rId257" Type="http://schemas.openxmlformats.org/officeDocument/2006/relationships/hyperlink" Target="http://linux-sunxi.org/A20/PIO" TargetMode="External"/><Relationship Id="rId278" Type="http://schemas.openxmlformats.org/officeDocument/2006/relationships/hyperlink" Target="http://linux-sunxi.org/A10/PWM" TargetMode="External"/><Relationship Id="rId26" Type="http://schemas.openxmlformats.org/officeDocument/2006/relationships/hyperlink" Target="http://linux-sunxi.org/index.php?title=EMAC&amp;action=edit&amp;redlink=1" TargetMode="External"/><Relationship Id="rId231" Type="http://schemas.openxmlformats.org/officeDocument/2006/relationships/hyperlink" Target="http://linux-sunxi.org/A20/PIO" TargetMode="External"/><Relationship Id="rId252" Type="http://schemas.openxmlformats.org/officeDocument/2006/relationships/hyperlink" Target="http://linux-sunxi.org/index.php?title=EMAC&amp;action=edit&amp;redlink=1" TargetMode="External"/><Relationship Id="rId273" Type="http://schemas.openxmlformats.org/officeDocument/2006/relationships/hyperlink" Target="http://linux-sunxi.org/A20/PIO" TargetMode="External"/><Relationship Id="rId294" Type="http://schemas.openxmlformats.org/officeDocument/2006/relationships/hyperlink" Target="http://linux-sunxi.org/index.php?title=A10/UART&amp;action=edit&amp;redlink=1" TargetMode="External"/><Relationship Id="rId308" Type="http://schemas.openxmlformats.org/officeDocument/2006/relationships/hyperlink" Target="http://linux-sunxi.org/index.php?title=A10/SPI&amp;action=edit&amp;redlink=1" TargetMode="External"/><Relationship Id="rId47" Type="http://schemas.openxmlformats.org/officeDocument/2006/relationships/hyperlink" Target="http://linux-sunxi.org/index.php?title=EMAC&amp;action=edit&amp;redlink=1" TargetMode="External"/><Relationship Id="rId68" Type="http://schemas.openxmlformats.org/officeDocument/2006/relationships/hyperlink" Target="http://linux-sunxi.org/index.php?title=GMAC&amp;action=edit&amp;redlink=1" TargetMode="External"/><Relationship Id="rId89" Type="http://schemas.openxmlformats.org/officeDocument/2006/relationships/hyperlink" Target="http://linux-sunxi.org/I%C2%B2C" TargetMode="External"/><Relationship Id="rId112" Type="http://schemas.openxmlformats.org/officeDocument/2006/relationships/hyperlink" Target="http://linux-sunxi.org/A20/PIO" TargetMode="External"/><Relationship Id="rId133" Type="http://schemas.openxmlformats.org/officeDocument/2006/relationships/hyperlink" Target="http://linux-sunxi.org/NFC" TargetMode="External"/><Relationship Id="rId154" Type="http://schemas.openxmlformats.org/officeDocument/2006/relationships/hyperlink" Target="http://linux-sunxi.org/A20/PIO" TargetMode="External"/><Relationship Id="rId175" Type="http://schemas.openxmlformats.org/officeDocument/2006/relationships/hyperlink" Target="http://linux-sunxi.org/A20/PIO" TargetMode="External"/><Relationship Id="rId196" Type="http://schemas.openxmlformats.org/officeDocument/2006/relationships/hyperlink" Target="http://linux-sunxi.org/A20/PIO" TargetMode="External"/><Relationship Id="rId200" Type="http://schemas.openxmlformats.org/officeDocument/2006/relationships/hyperlink" Target="http://linux-sunxi.org/A20/PIO" TargetMode="External"/><Relationship Id="rId16" Type="http://schemas.openxmlformats.org/officeDocument/2006/relationships/hyperlink" Target="http://linux-sunxi.org/A20/PIO" TargetMode="External"/><Relationship Id="rId221" Type="http://schemas.openxmlformats.org/officeDocument/2006/relationships/hyperlink" Target="http://linux-sunxi.org/A20/PIO" TargetMode="External"/><Relationship Id="rId242" Type="http://schemas.openxmlformats.org/officeDocument/2006/relationships/hyperlink" Target="http://linux-sunxi.org/A20/PIO" TargetMode="External"/><Relationship Id="rId263" Type="http://schemas.openxmlformats.org/officeDocument/2006/relationships/hyperlink" Target="http://linux-sunxi.org/A20/PIO" TargetMode="External"/><Relationship Id="rId284" Type="http://schemas.openxmlformats.org/officeDocument/2006/relationships/hyperlink" Target="http://linux-sunxi.org/A20/PIO" TargetMode="External"/><Relationship Id="rId319" Type="http://schemas.openxmlformats.org/officeDocument/2006/relationships/hyperlink" Target="http://linux-sunxi.org/A20/PIO" TargetMode="External"/><Relationship Id="rId37" Type="http://schemas.openxmlformats.org/officeDocument/2006/relationships/hyperlink" Target="http://linux-sunxi.org/A20/PIO" TargetMode="External"/><Relationship Id="rId58" Type="http://schemas.openxmlformats.org/officeDocument/2006/relationships/hyperlink" Target="http://linux-sunxi.org/index.php?title=GMAC&amp;action=edit&amp;redlink=1" TargetMode="External"/><Relationship Id="rId79" Type="http://schemas.openxmlformats.org/officeDocument/2006/relationships/hyperlink" Target="http://linux-sunxi.org/UART" TargetMode="External"/><Relationship Id="rId102" Type="http://schemas.openxmlformats.org/officeDocument/2006/relationships/hyperlink" Target="http://linux-sunxi.org/A20/PIO" TargetMode="External"/><Relationship Id="rId123" Type="http://schemas.openxmlformats.org/officeDocument/2006/relationships/hyperlink" Target="http://linux-sunxi.org/NFC" TargetMode="External"/><Relationship Id="rId144" Type="http://schemas.openxmlformats.org/officeDocument/2006/relationships/hyperlink" Target="http://linux-sunxi.org/A20/PIO" TargetMode="External"/><Relationship Id="rId90" Type="http://schemas.openxmlformats.org/officeDocument/2006/relationships/hyperlink" Target="http://linux-sunxi.org/A20/PIO" TargetMode="External"/><Relationship Id="rId165" Type="http://schemas.openxmlformats.org/officeDocument/2006/relationships/hyperlink" Target="http://linux-sunxi.org/A20/PIO" TargetMode="External"/><Relationship Id="rId186" Type="http://schemas.openxmlformats.org/officeDocument/2006/relationships/hyperlink" Target="http://linux-sunxi.org/A20/PIO" TargetMode="External"/><Relationship Id="rId211" Type="http://schemas.openxmlformats.org/officeDocument/2006/relationships/hyperlink" Target="http://linux-sunxi.org/A20/PIO" TargetMode="External"/><Relationship Id="rId232" Type="http://schemas.openxmlformats.org/officeDocument/2006/relationships/hyperlink" Target="http://linux-sunxi.org/A20/PIO" TargetMode="External"/><Relationship Id="rId253" Type="http://schemas.openxmlformats.org/officeDocument/2006/relationships/hyperlink" Target="http://linux-sunxi.org/A20/PIO" TargetMode="External"/><Relationship Id="rId274" Type="http://schemas.openxmlformats.org/officeDocument/2006/relationships/hyperlink" Target="http://linux-sunxi.org/index.php?title=TWI_TWI3_SDA&amp;action=edit&amp;redlink=1" TargetMode="External"/><Relationship Id="rId295" Type="http://schemas.openxmlformats.org/officeDocument/2006/relationships/hyperlink" Target="http://linux-sunxi.org/A20/PIO" TargetMode="External"/><Relationship Id="rId309" Type="http://schemas.openxmlformats.org/officeDocument/2006/relationships/hyperlink" Target="http://linux-sunxi.org/index.php?title=A10/PS2&amp;action=edit&amp;redlink=1" TargetMode="External"/><Relationship Id="rId27" Type="http://schemas.openxmlformats.org/officeDocument/2006/relationships/hyperlink" Target="http://linux-sunxi.org/index.php?title=SPI&amp;action=edit&amp;redlink=1" TargetMode="External"/><Relationship Id="rId48" Type="http://schemas.openxmlformats.org/officeDocument/2006/relationships/hyperlink" Target="http://linux-sunxi.org/UART" TargetMode="External"/><Relationship Id="rId69" Type="http://schemas.openxmlformats.org/officeDocument/2006/relationships/hyperlink" Target="http://linux-sunxi.org/index.php?title=I2S&amp;action=edit&amp;redlink=1" TargetMode="External"/><Relationship Id="rId113" Type="http://schemas.openxmlformats.org/officeDocument/2006/relationships/hyperlink" Target="http://linux-sunxi.org/I%C2%B2C" TargetMode="External"/><Relationship Id="rId134" Type="http://schemas.openxmlformats.org/officeDocument/2006/relationships/hyperlink" Target="http://linux-sunxi.org/A20/PIO" TargetMode="External"/><Relationship Id="rId320" Type="http://schemas.openxmlformats.org/officeDocument/2006/relationships/hyperlink" Target="http://linux-sunxi.org/index.php?title=A10/SPI&amp;action=edit&amp;redlink=1" TargetMode="External"/><Relationship Id="rId80" Type="http://schemas.openxmlformats.org/officeDocument/2006/relationships/hyperlink" Target="http://linux-sunxi.org/index.php?title=GMAC&amp;action=edit&amp;redlink=1" TargetMode="External"/><Relationship Id="rId155" Type="http://schemas.openxmlformats.org/officeDocument/2006/relationships/hyperlink" Target="http://linux-sunxi.org/NFC" TargetMode="External"/><Relationship Id="rId176" Type="http://schemas.openxmlformats.org/officeDocument/2006/relationships/hyperlink" Target="http://linux-sunxi.org/A20/PIO" TargetMode="External"/><Relationship Id="rId197" Type="http://schemas.openxmlformats.org/officeDocument/2006/relationships/hyperlink" Target="http://linux-sunxi.org/A20/PIO" TargetMode="External"/><Relationship Id="rId201" Type="http://schemas.openxmlformats.org/officeDocument/2006/relationships/hyperlink" Target="http://linux-sunxi.org/A20/PIO" TargetMode="External"/><Relationship Id="rId222" Type="http://schemas.openxmlformats.org/officeDocument/2006/relationships/hyperlink" Target="http://linux-sunxi.org/A20/PIO" TargetMode="External"/><Relationship Id="rId243" Type="http://schemas.openxmlformats.org/officeDocument/2006/relationships/hyperlink" Target="http://linux-sunxi.org/A20/PIO" TargetMode="External"/><Relationship Id="rId264" Type="http://schemas.openxmlformats.org/officeDocument/2006/relationships/hyperlink" Target="http://linux-sunxi.org/index.php?title=EMAC&amp;action=edit&amp;redlink=1" TargetMode="External"/><Relationship Id="rId285" Type="http://schemas.openxmlformats.org/officeDocument/2006/relationships/hyperlink" Target="http://linux-sunxi.org/index.php?title=A10/SDC&amp;action=edit&amp;redlink=1" TargetMode="External"/><Relationship Id="rId17" Type="http://schemas.openxmlformats.org/officeDocument/2006/relationships/hyperlink" Target="http://linux-sunxi.org/index.php?title=EMAC&amp;action=edit&amp;redlink=1" TargetMode="External"/><Relationship Id="rId38" Type="http://schemas.openxmlformats.org/officeDocument/2006/relationships/hyperlink" Target="http://linux-sunxi.org/index.php?title=EMAC&amp;action=edit&amp;redlink=1" TargetMode="External"/><Relationship Id="rId59" Type="http://schemas.openxmlformats.org/officeDocument/2006/relationships/hyperlink" Target="http://linux-sunxi.org/A20/PIO" TargetMode="External"/><Relationship Id="rId103" Type="http://schemas.openxmlformats.org/officeDocument/2006/relationships/hyperlink" Target="http://linux-sunxi.org/A20/PIO" TargetMode="External"/><Relationship Id="rId124" Type="http://schemas.openxmlformats.org/officeDocument/2006/relationships/hyperlink" Target="http://linux-sunxi.org/A20/PIO" TargetMode="External"/><Relationship Id="rId310" Type="http://schemas.openxmlformats.org/officeDocument/2006/relationships/hyperlink" Target="http://linux-sunxi.org/A20/PIO" TargetMode="External"/><Relationship Id="rId70" Type="http://schemas.openxmlformats.org/officeDocument/2006/relationships/hyperlink" Target="http://linux-sunxi.org/A20/PIO" TargetMode="External"/><Relationship Id="rId91" Type="http://schemas.openxmlformats.org/officeDocument/2006/relationships/hyperlink" Target="http://linux-sunxi.org/I%C2%B2C" TargetMode="External"/><Relationship Id="rId145" Type="http://schemas.openxmlformats.org/officeDocument/2006/relationships/hyperlink" Target="http://linux-sunxi.org/NFC" TargetMode="External"/><Relationship Id="rId166" Type="http://schemas.openxmlformats.org/officeDocument/2006/relationships/hyperlink" Target="http://linux-sunxi.org/NFC" TargetMode="External"/><Relationship Id="rId187" Type="http://schemas.openxmlformats.org/officeDocument/2006/relationships/hyperlink" Target="http://linux-sunxi.org/A20/PIO" TargetMode="External"/><Relationship Id="rId1" Type="http://schemas.openxmlformats.org/officeDocument/2006/relationships/hyperlink" Target="http://linux-sunxi.org/A20/PIO" TargetMode="External"/><Relationship Id="rId212" Type="http://schemas.openxmlformats.org/officeDocument/2006/relationships/hyperlink" Target="http://linux-sunxi.org/A20/PIO" TargetMode="External"/><Relationship Id="rId233" Type="http://schemas.openxmlformats.org/officeDocument/2006/relationships/hyperlink" Target="http://linux-sunxi.org/A20/PIO" TargetMode="External"/><Relationship Id="rId254" Type="http://schemas.openxmlformats.org/officeDocument/2006/relationships/hyperlink" Target="http://linux-sunxi.org/index.php?title=EMAC&amp;action=edit&amp;redlink=1" TargetMode="External"/><Relationship Id="rId28" Type="http://schemas.openxmlformats.org/officeDocument/2006/relationships/hyperlink" Target="http://linux-sunxi.org/index.php?title=GMAC&amp;action=edit&amp;redlink=1" TargetMode="External"/><Relationship Id="rId49" Type="http://schemas.openxmlformats.org/officeDocument/2006/relationships/hyperlink" Target="http://linux-sunxi.org/index.php?title=GMAC&amp;action=edit&amp;redlink=1" TargetMode="External"/><Relationship Id="rId114" Type="http://schemas.openxmlformats.org/officeDocument/2006/relationships/hyperlink" Target="http://linux-sunxi.org/A20/PIO" TargetMode="External"/><Relationship Id="rId275" Type="http://schemas.openxmlformats.org/officeDocument/2006/relationships/hyperlink" Target="http://linux-sunxi.org/A20/PIO" TargetMode="External"/><Relationship Id="rId296" Type="http://schemas.openxmlformats.org/officeDocument/2006/relationships/hyperlink" Target="http://linux-sunxi.org/index.php?title=A10/SPI&amp;action=edit&amp;redlink=1" TargetMode="External"/><Relationship Id="rId300" Type="http://schemas.openxmlformats.org/officeDocument/2006/relationships/hyperlink" Target="http://linux-sunxi.org/index.php?title=A10/UART&amp;action=edit&amp;redlink=1" TargetMode="External"/><Relationship Id="rId60" Type="http://schemas.openxmlformats.org/officeDocument/2006/relationships/hyperlink" Target="http://linux-sunxi.org/index.php?title=EMAC&amp;action=edit&amp;redlink=1" TargetMode="External"/><Relationship Id="rId81" Type="http://schemas.openxmlformats.org/officeDocument/2006/relationships/hyperlink" Target="http://linux-sunxi.org/index.php?title=I2S&amp;action=edit&amp;redlink=1" TargetMode="External"/><Relationship Id="rId135" Type="http://schemas.openxmlformats.org/officeDocument/2006/relationships/hyperlink" Target="http://linux-sunxi.org/NFC" TargetMode="External"/><Relationship Id="rId156" Type="http://schemas.openxmlformats.org/officeDocument/2006/relationships/hyperlink" Target="http://linux-sunxi.org/A20/PIO" TargetMode="External"/><Relationship Id="rId177" Type="http://schemas.openxmlformats.org/officeDocument/2006/relationships/hyperlink" Target="http://linux-sunxi.org/A20/PIO" TargetMode="External"/><Relationship Id="rId198" Type="http://schemas.openxmlformats.org/officeDocument/2006/relationships/hyperlink" Target="http://linux-sunxi.org/A20/PIO" TargetMode="External"/><Relationship Id="rId321" Type="http://schemas.openxmlformats.org/officeDocument/2006/relationships/hyperlink" Target="http://linux-sunxi.org/index.php?title=A10/UART&amp;action=edit&amp;redlink=1" TargetMode="External"/><Relationship Id="rId202" Type="http://schemas.openxmlformats.org/officeDocument/2006/relationships/hyperlink" Target="http://linux-sunxi.org/A20/PIO" TargetMode="External"/><Relationship Id="rId223" Type="http://schemas.openxmlformats.org/officeDocument/2006/relationships/hyperlink" Target="http://linux-sunxi.org/A20/PIO" TargetMode="External"/><Relationship Id="rId244" Type="http://schemas.openxmlformats.org/officeDocument/2006/relationships/hyperlink" Target="http://linux-sunxi.org/index.php?title=EMAC&amp;action=edit&amp;redlink=1" TargetMode="External"/><Relationship Id="rId18" Type="http://schemas.openxmlformats.org/officeDocument/2006/relationships/hyperlink" Target="http://linux-sunxi.org/index.php?title=SPI&amp;action=edit&amp;redlink=1" TargetMode="External"/><Relationship Id="rId39" Type="http://schemas.openxmlformats.org/officeDocument/2006/relationships/hyperlink" Target="http://linux-sunxi.org/index.php?title=SPI&amp;action=edit&amp;redlink=1" TargetMode="External"/><Relationship Id="rId265" Type="http://schemas.openxmlformats.org/officeDocument/2006/relationships/hyperlink" Target="http://linux-sunxi.org/A20/PIO" TargetMode="External"/><Relationship Id="rId286" Type="http://schemas.openxmlformats.org/officeDocument/2006/relationships/hyperlink" Target="http://linux-sunxi.org/A20/PIO" TargetMode="External"/><Relationship Id="rId50" Type="http://schemas.openxmlformats.org/officeDocument/2006/relationships/hyperlink" Target="http://linux-sunxi.org/A20/PIO" TargetMode="External"/><Relationship Id="rId104" Type="http://schemas.openxmlformats.org/officeDocument/2006/relationships/hyperlink" Target="http://linux-sunxi.org/A20/PIO" TargetMode="External"/><Relationship Id="rId125" Type="http://schemas.openxmlformats.org/officeDocument/2006/relationships/hyperlink" Target="http://linux-sunxi.org/NFC" TargetMode="External"/><Relationship Id="rId146" Type="http://schemas.openxmlformats.org/officeDocument/2006/relationships/hyperlink" Target="http://linux-sunxi.org/A20/PIO" TargetMode="External"/><Relationship Id="rId167" Type="http://schemas.openxmlformats.org/officeDocument/2006/relationships/hyperlink" Target="http://linux-sunxi.org/A20/PIO" TargetMode="External"/><Relationship Id="rId188" Type="http://schemas.openxmlformats.org/officeDocument/2006/relationships/hyperlink" Target="http://linux-sunxi.org/A20/PIO" TargetMode="External"/><Relationship Id="rId311" Type="http://schemas.openxmlformats.org/officeDocument/2006/relationships/hyperlink" Target="http://linux-sunxi.org/index.php?title=A10/SPI&amp;action=edit&amp;redlink=1" TargetMode="External"/><Relationship Id="rId71" Type="http://schemas.openxmlformats.org/officeDocument/2006/relationships/hyperlink" Target="http://linux-sunxi.org/index.php?title=EMAC&amp;action=edit&amp;redlink=1" TargetMode="External"/><Relationship Id="rId92" Type="http://schemas.openxmlformats.org/officeDocument/2006/relationships/hyperlink" Target="http://linux-sunxi.org/A20/PIO" TargetMode="External"/><Relationship Id="rId213" Type="http://schemas.openxmlformats.org/officeDocument/2006/relationships/hyperlink" Target="http://linux-sunxi.org/A20/PIO" TargetMode="External"/><Relationship Id="rId234" Type="http://schemas.openxmlformats.org/officeDocument/2006/relationships/hyperlink" Target="http://linux-sunxi.org/index.php?title=EMAC&amp;action=edit&amp;redlink=1" TargetMode="External"/><Relationship Id="rId2" Type="http://schemas.openxmlformats.org/officeDocument/2006/relationships/hyperlink" Target="http://linux-sunxi.org/index.php?title=EMAC&amp;action=edit&amp;redlink=1" TargetMode="External"/><Relationship Id="rId29" Type="http://schemas.openxmlformats.org/officeDocument/2006/relationships/hyperlink" Target="http://linux-sunxi.org/A20/PIO" TargetMode="External"/><Relationship Id="rId255" Type="http://schemas.openxmlformats.org/officeDocument/2006/relationships/hyperlink" Target="http://linux-sunxi.org/A20/PIO" TargetMode="External"/><Relationship Id="rId276" Type="http://schemas.openxmlformats.org/officeDocument/2006/relationships/hyperlink" Target="http://linux-sunxi.org/index.php?title=TWI_TWI4_SCK&amp;action=edit&amp;redlink=1" TargetMode="External"/><Relationship Id="rId297" Type="http://schemas.openxmlformats.org/officeDocument/2006/relationships/hyperlink" Target="http://linux-sunxi.org/index.php?title=A10/UART&amp;action=edit&amp;redlink=1" TargetMode="External"/><Relationship Id="rId40" Type="http://schemas.openxmlformats.org/officeDocument/2006/relationships/hyperlink" Target="http://linux-sunxi.org/index.php?title=GMAC&amp;action=edit&amp;redlink=1" TargetMode="External"/><Relationship Id="rId115" Type="http://schemas.openxmlformats.org/officeDocument/2006/relationships/hyperlink" Target="http://linux-sunxi.org/I%C2%B2C" TargetMode="External"/><Relationship Id="rId136" Type="http://schemas.openxmlformats.org/officeDocument/2006/relationships/hyperlink" Target="http://linux-sunxi.org/A20/PIO" TargetMode="External"/><Relationship Id="rId157" Type="http://schemas.openxmlformats.org/officeDocument/2006/relationships/hyperlink" Target="http://linux-sunxi.org/NFC" TargetMode="External"/><Relationship Id="rId178" Type="http://schemas.openxmlformats.org/officeDocument/2006/relationships/hyperlink" Target="http://linux-sunxi.org/A20/PIO" TargetMode="External"/><Relationship Id="rId301" Type="http://schemas.openxmlformats.org/officeDocument/2006/relationships/hyperlink" Target="http://linux-sunxi.org/A20/PIO" TargetMode="External"/><Relationship Id="rId322" Type="http://schemas.openxmlformats.org/officeDocument/2006/relationships/hyperlink" Target="http://linux-sunxi.org/A20/PIO" TargetMode="External"/><Relationship Id="rId61" Type="http://schemas.openxmlformats.org/officeDocument/2006/relationships/hyperlink" Target="http://linux-sunxi.org/UART" TargetMode="External"/><Relationship Id="rId82" Type="http://schemas.openxmlformats.org/officeDocument/2006/relationships/hyperlink" Target="http://linux-sunxi.org/A20/PIO" TargetMode="External"/><Relationship Id="rId199" Type="http://schemas.openxmlformats.org/officeDocument/2006/relationships/hyperlink" Target="http://linux-sunxi.org/A20/PIO" TargetMode="External"/><Relationship Id="rId203" Type="http://schemas.openxmlformats.org/officeDocument/2006/relationships/hyperlink" Target="http://linux-sunxi.org/A20/PIO" TargetMode="External"/><Relationship Id="rId19" Type="http://schemas.openxmlformats.org/officeDocument/2006/relationships/hyperlink" Target="http://linux-sunxi.org/UART" TargetMode="External"/><Relationship Id="rId224" Type="http://schemas.openxmlformats.org/officeDocument/2006/relationships/hyperlink" Target="http://linux-sunxi.org/A20/PIO" TargetMode="External"/><Relationship Id="rId245" Type="http://schemas.openxmlformats.org/officeDocument/2006/relationships/hyperlink" Target="http://linux-sunxi.org/A20/PIO" TargetMode="External"/><Relationship Id="rId266" Type="http://schemas.openxmlformats.org/officeDocument/2006/relationships/hyperlink" Target="http://linux-sunxi.org/index.php?title=EMAC&amp;action=edit&amp;redlink=1" TargetMode="External"/><Relationship Id="rId287" Type="http://schemas.openxmlformats.org/officeDocument/2006/relationships/hyperlink" Target="http://linux-sunxi.org/index.php?title=A10/SDC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34" sqref="H34"/>
    </sheetView>
  </sheetViews>
  <sheetFormatPr defaultRowHeight="15" x14ac:dyDescent="0.25"/>
  <cols>
    <col min="1" max="1" width="5.5703125" customWidth="1"/>
    <col min="2" max="2" width="6.140625" customWidth="1"/>
    <col min="3" max="3" width="5.85546875" customWidth="1"/>
    <col min="4" max="4" width="5.28515625" customWidth="1"/>
    <col min="5" max="5" width="36.5703125" customWidth="1"/>
    <col min="6" max="6" width="6.5703125" customWidth="1"/>
    <col min="7" max="7" width="6.7109375" customWidth="1"/>
    <col min="8" max="8" width="42.140625" bestFit="1" customWidth="1"/>
    <col min="9" max="9" width="5.5703125" customWidth="1"/>
    <col min="10" max="10" width="6" customWidth="1"/>
    <col min="11" max="11" width="6.140625" bestFit="1" customWidth="1"/>
    <col min="12" max="12" width="6.140625" customWidth="1"/>
  </cols>
  <sheetData>
    <row r="1" spans="1:12" ht="15.75" thickBot="1" x14ac:dyDescent="0.3">
      <c r="A1" s="10" t="s">
        <v>104</v>
      </c>
      <c r="B1" s="16" t="s">
        <v>101</v>
      </c>
      <c r="C1" s="16" t="s">
        <v>103</v>
      </c>
      <c r="D1" s="16" t="s">
        <v>113</v>
      </c>
      <c r="E1" s="16" t="s">
        <v>61</v>
      </c>
      <c r="F1" s="16" t="s">
        <v>32</v>
      </c>
      <c r="G1" s="16" t="s">
        <v>32</v>
      </c>
      <c r="H1" s="16"/>
      <c r="I1" s="16" t="s">
        <v>113</v>
      </c>
      <c r="J1" s="16" t="s">
        <v>103</v>
      </c>
      <c r="K1" s="16" t="s">
        <v>101</v>
      </c>
      <c r="L1" s="11" t="s">
        <v>104</v>
      </c>
    </row>
    <row r="2" spans="1:12" x14ac:dyDescent="0.25">
      <c r="A2" s="1"/>
      <c r="B2" s="17"/>
      <c r="C2" s="17"/>
      <c r="D2" s="17"/>
      <c r="E2" s="18" t="s">
        <v>3</v>
      </c>
      <c r="F2" s="10">
        <v>1</v>
      </c>
      <c r="G2" s="11">
        <v>2</v>
      </c>
      <c r="H2" s="18" t="s">
        <v>68</v>
      </c>
      <c r="I2" s="17"/>
      <c r="J2" s="17"/>
      <c r="K2" s="17"/>
      <c r="L2" s="2"/>
    </row>
    <row r="3" spans="1:12" x14ac:dyDescent="0.25">
      <c r="A3" s="1"/>
      <c r="B3" s="17"/>
      <c r="C3" s="17"/>
      <c r="D3" s="17"/>
      <c r="E3" s="18" t="s">
        <v>62</v>
      </c>
      <c r="F3" s="1">
        <v>3</v>
      </c>
      <c r="G3" s="2">
        <v>4</v>
      </c>
      <c r="H3" s="18" t="s">
        <v>69</v>
      </c>
      <c r="I3" s="17"/>
      <c r="J3" s="17"/>
      <c r="K3" s="17"/>
      <c r="L3" s="2"/>
    </row>
    <row r="4" spans="1:12" x14ac:dyDescent="0.25">
      <c r="A4" s="1">
        <v>3</v>
      </c>
      <c r="B4" s="17">
        <v>7</v>
      </c>
      <c r="C4" s="17">
        <v>83</v>
      </c>
      <c r="D4" s="17" t="s">
        <v>63</v>
      </c>
      <c r="E4" s="17" t="s">
        <v>84</v>
      </c>
      <c r="F4" s="1">
        <v>5</v>
      </c>
      <c r="G4" s="2">
        <v>6</v>
      </c>
      <c r="H4" s="17" t="s">
        <v>90</v>
      </c>
      <c r="I4" s="17" t="s">
        <v>70</v>
      </c>
      <c r="J4" s="17">
        <v>85</v>
      </c>
      <c r="K4" s="17">
        <v>4</v>
      </c>
      <c r="L4" s="2">
        <v>4</v>
      </c>
    </row>
    <row r="5" spans="1:12" x14ac:dyDescent="0.25">
      <c r="A5" s="1">
        <v>5</v>
      </c>
      <c r="B5" s="17">
        <v>3</v>
      </c>
      <c r="C5" s="17">
        <v>84</v>
      </c>
      <c r="D5" s="17" t="s">
        <v>64</v>
      </c>
      <c r="E5" s="17" t="s">
        <v>85</v>
      </c>
      <c r="F5" s="1">
        <v>7</v>
      </c>
      <c r="G5" s="2">
        <v>8</v>
      </c>
      <c r="H5" s="17" t="s">
        <v>91</v>
      </c>
      <c r="I5" s="17" t="s">
        <v>71</v>
      </c>
      <c r="J5" s="17">
        <v>86</v>
      </c>
      <c r="K5" s="17">
        <v>5</v>
      </c>
      <c r="L5" s="2">
        <v>6</v>
      </c>
    </row>
    <row r="6" spans="1:12" x14ac:dyDescent="0.25">
      <c r="A6" s="1">
        <v>7</v>
      </c>
      <c r="B6" s="17">
        <v>10</v>
      </c>
      <c r="C6" s="17">
        <v>46</v>
      </c>
      <c r="D6" s="17" t="s">
        <v>80</v>
      </c>
      <c r="E6" s="17" t="s">
        <v>86</v>
      </c>
      <c r="F6" s="1">
        <v>9</v>
      </c>
      <c r="G6" s="2">
        <v>10</v>
      </c>
      <c r="H6" s="17" t="s">
        <v>88</v>
      </c>
      <c r="I6" s="17" t="s">
        <v>82</v>
      </c>
      <c r="J6" s="17">
        <v>48</v>
      </c>
      <c r="K6" s="17">
        <v>12</v>
      </c>
      <c r="L6" s="2">
        <v>8</v>
      </c>
    </row>
    <row r="7" spans="1:12" x14ac:dyDescent="0.25">
      <c r="A7" s="1">
        <v>9</v>
      </c>
      <c r="B7" s="17">
        <v>14</v>
      </c>
      <c r="C7" s="17">
        <v>47</v>
      </c>
      <c r="D7" s="17" t="s">
        <v>81</v>
      </c>
      <c r="E7" s="17" t="s">
        <v>87</v>
      </c>
      <c r="F7" s="1">
        <v>11</v>
      </c>
      <c r="G7" s="2">
        <v>12</v>
      </c>
      <c r="H7" s="17" t="s">
        <v>89</v>
      </c>
      <c r="I7" s="17" t="s">
        <v>83</v>
      </c>
      <c r="J7" s="17">
        <v>49</v>
      </c>
      <c r="K7" s="17">
        <v>13</v>
      </c>
      <c r="L7" s="2">
        <v>10</v>
      </c>
    </row>
    <row r="8" spans="1:12" x14ac:dyDescent="0.25">
      <c r="A8" s="1"/>
      <c r="B8" s="17"/>
      <c r="C8" s="17"/>
      <c r="D8" s="17"/>
      <c r="E8" s="18" t="s">
        <v>3</v>
      </c>
      <c r="F8" s="1">
        <v>13</v>
      </c>
      <c r="G8" s="2">
        <v>14</v>
      </c>
      <c r="H8" s="18" t="s">
        <v>3</v>
      </c>
      <c r="I8" s="17"/>
      <c r="J8" s="17"/>
      <c r="K8" s="17"/>
      <c r="L8" s="2"/>
    </row>
    <row r="9" spans="1:12" x14ac:dyDescent="0.25">
      <c r="A9" s="1">
        <v>11</v>
      </c>
      <c r="B9" s="17">
        <v>2</v>
      </c>
      <c r="C9" s="17">
        <v>276</v>
      </c>
      <c r="D9" s="17" t="s">
        <v>54</v>
      </c>
      <c r="E9" s="17" t="s">
        <v>92</v>
      </c>
      <c r="F9" s="1">
        <v>15</v>
      </c>
      <c r="G9" s="2">
        <v>16</v>
      </c>
      <c r="H9" s="17" t="s">
        <v>94</v>
      </c>
      <c r="I9" s="17" t="s">
        <v>49</v>
      </c>
      <c r="J9" s="17">
        <v>270</v>
      </c>
      <c r="K9" s="17">
        <v>11</v>
      </c>
      <c r="L9" s="2">
        <v>12</v>
      </c>
    </row>
    <row r="10" spans="1:12" x14ac:dyDescent="0.25">
      <c r="A10" s="1">
        <v>13</v>
      </c>
      <c r="B10" s="17">
        <v>0</v>
      </c>
      <c r="C10" s="17">
        <v>277</v>
      </c>
      <c r="D10" s="17" t="s">
        <v>53</v>
      </c>
      <c r="E10" s="17" t="s">
        <v>93</v>
      </c>
      <c r="F10" s="1">
        <v>17</v>
      </c>
      <c r="G10" s="2">
        <v>18</v>
      </c>
      <c r="H10" s="17" t="s">
        <v>95</v>
      </c>
      <c r="I10" s="17" t="s">
        <v>72</v>
      </c>
      <c r="J10" s="17">
        <v>271</v>
      </c>
      <c r="K10" s="17">
        <v>6</v>
      </c>
      <c r="L10" s="2">
        <v>14</v>
      </c>
    </row>
    <row r="11" spans="1:12" x14ac:dyDescent="0.25">
      <c r="A11" s="1">
        <v>15</v>
      </c>
      <c r="B11" s="17">
        <v>1</v>
      </c>
      <c r="C11" s="17">
        <v>259</v>
      </c>
      <c r="D11" s="17" t="s">
        <v>35</v>
      </c>
      <c r="E11" s="19" t="s">
        <v>96</v>
      </c>
      <c r="F11" s="1">
        <v>19</v>
      </c>
      <c r="G11" s="2">
        <v>20</v>
      </c>
      <c r="H11" s="17" t="s">
        <v>98</v>
      </c>
      <c r="I11" s="17" t="s">
        <v>52</v>
      </c>
      <c r="J11" s="17">
        <v>35</v>
      </c>
      <c r="K11" s="17">
        <v>15</v>
      </c>
      <c r="L11" s="2">
        <v>16</v>
      </c>
    </row>
    <row r="12" spans="1:12" x14ac:dyDescent="0.25">
      <c r="A12" s="1">
        <v>17</v>
      </c>
      <c r="B12" s="17">
        <v>16</v>
      </c>
      <c r="C12" s="17">
        <v>34</v>
      </c>
      <c r="D12" s="17" t="s">
        <v>65</v>
      </c>
      <c r="E12" s="19" t="s">
        <v>97</v>
      </c>
      <c r="F12" s="1">
        <v>21</v>
      </c>
      <c r="G12" s="2">
        <v>22</v>
      </c>
      <c r="H12" s="20" t="s">
        <v>100</v>
      </c>
      <c r="I12" s="12" t="s">
        <v>99</v>
      </c>
      <c r="J12" s="17">
        <v>36</v>
      </c>
      <c r="K12" s="17"/>
      <c r="L12" s="2"/>
    </row>
    <row r="13" spans="1:12" x14ac:dyDescent="0.25">
      <c r="A13" s="1">
        <v>18</v>
      </c>
      <c r="B13" s="17">
        <v>9</v>
      </c>
      <c r="C13" s="17">
        <v>50</v>
      </c>
      <c r="D13" s="17" t="s">
        <v>66</v>
      </c>
      <c r="E13" s="21" t="s">
        <v>77</v>
      </c>
      <c r="F13" s="1">
        <v>23</v>
      </c>
      <c r="G13" s="2">
        <v>24</v>
      </c>
      <c r="H13" s="20" t="s">
        <v>73</v>
      </c>
      <c r="I13" s="17"/>
      <c r="J13" s="17"/>
      <c r="K13" s="17"/>
      <c r="L13" s="2"/>
    </row>
    <row r="14" spans="1:12" x14ac:dyDescent="0.25">
      <c r="A14" s="1">
        <v>19</v>
      </c>
      <c r="B14" s="17">
        <v>8</v>
      </c>
      <c r="C14" s="17">
        <v>51</v>
      </c>
      <c r="D14" s="17" t="s">
        <v>67</v>
      </c>
      <c r="E14" s="21" t="s">
        <v>78</v>
      </c>
      <c r="F14" s="1">
        <v>25</v>
      </c>
      <c r="G14" s="2">
        <v>26</v>
      </c>
      <c r="H14" s="20" t="s">
        <v>74</v>
      </c>
      <c r="I14" s="17"/>
      <c r="J14" s="17"/>
      <c r="K14" s="17"/>
      <c r="L14" s="2"/>
    </row>
    <row r="15" spans="1:12" x14ac:dyDescent="0.25">
      <c r="A15" s="1"/>
      <c r="B15" s="17"/>
      <c r="C15" s="17"/>
      <c r="D15" s="17"/>
      <c r="E15" s="20" t="s">
        <v>79</v>
      </c>
      <c r="F15" s="1">
        <v>27</v>
      </c>
      <c r="G15" s="2">
        <v>28</v>
      </c>
      <c r="H15" s="20" t="s">
        <v>75</v>
      </c>
      <c r="I15" s="17"/>
      <c r="J15" s="17"/>
      <c r="K15" s="17"/>
      <c r="L15" s="2"/>
    </row>
    <row r="16" spans="1:12" ht="15.75" thickBot="1" x14ac:dyDescent="0.3">
      <c r="A16" s="3"/>
      <c r="B16" s="22"/>
      <c r="C16" s="22"/>
      <c r="D16" s="22"/>
      <c r="E16" s="23" t="s">
        <v>1</v>
      </c>
      <c r="F16" s="3">
        <v>29</v>
      </c>
      <c r="G16" s="4">
        <v>30</v>
      </c>
      <c r="H16" s="24" t="s">
        <v>76</v>
      </c>
      <c r="I16" s="22"/>
      <c r="J16" s="22"/>
      <c r="K16" s="22"/>
      <c r="L16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workbookViewId="0">
      <selection activeCell="AB1" sqref="AB1:AC22"/>
    </sheetView>
  </sheetViews>
  <sheetFormatPr defaultRowHeight="15" x14ac:dyDescent="0.25"/>
  <cols>
    <col min="1" max="1" width="6.85546875" customWidth="1"/>
    <col min="2" max="2" width="0.28515625" customWidth="1"/>
    <col min="3" max="3" width="14.85546875" bestFit="1" customWidth="1"/>
    <col min="4" max="4" width="0.85546875" customWidth="1"/>
    <col min="5" max="5" width="13.140625" bestFit="1" customWidth="1"/>
    <col min="6" max="6" width="13.7109375" bestFit="1" customWidth="1"/>
    <col min="7" max="7" width="3.42578125" customWidth="1"/>
    <col min="8" max="9" width="3" hidden="1" customWidth="1"/>
    <col min="10" max="10" width="0.5703125" customWidth="1"/>
    <col min="11" max="11" width="6" hidden="1" customWidth="1"/>
    <col min="12" max="12" width="3.7109375" hidden="1" customWidth="1"/>
    <col min="13" max="13" width="45.85546875" bestFit="1" customWidth="1"/>
    <col min="14" max="14" width="17.5703125" customWidth="1"/>
    <col min="15" max="15" width="1.140625" customWidth="1"/>
    <col min="16" max="16" width="9.140625" hidden="1" customWidth="1"/>
    <col min="17" max="17" width="0.140625" customWidth="1"/>
    <col min="18" max="18" width="9.140625" hidden="1" customWidth="1"/>
    <col min="19" max="19" width="1.85546875" hidden="1" customWidth="1"/>
    <col min="20" max="20" width="45.85546875" bestFit="1" customWidth="1"/>
    <col min="21" max="21" width="13.85546875" bestFit="1" customWidth="1"/>
    <col min="22" max="22" width="1.5703125" customWidth="1"/>
    <col min="23" max="23" width="1.140625" hidden="1" customWidth="1"/>
    <col min="24" max="26" width="9.140625" hidden="1" customWidth="1"/>
    <col min="27" max="27" width="2.42578125" hidden="1" customWidth="1"/>
    <col min="28" max="28" width="45.85546875" bestFit="1" customWidth="1"/>
    <col min="29" max="29" width="26" bestFit="1" customWidth="1"/>
  </cols>
  <sheetData>
    <row r="1" spans="1:29" ht="15.75" thickBot="1" x14ac:dyDescent="0.3">
      <c r="A1" t="s">
        <v>844</v>
      </c>
      <c r="C1" t="s">
        <v>845</v>
      </c>
      <c r="E1" t="s">
        <v>846</v>
      </c>
      <c r="F1" t="s">
        <v>847</v>
      </c>
      <c r="J1" t="s">
        <v>876</v>
      </c>
      <c r="M1" s="10" t="str">
        <f>J1</f>
        <v>const int physToGpio_BP [64] =</v>
      </c>
      <c r="N1" s="11" t="s">
        <v>877</v>
      </c>
      <c r="Q1" t="s">
        <v>864</v>
      </c>
      <c r="T1" s="10" t="str">
        <f>Q1</f>
        <v>const int pinTobcm_BP [64] =</v>
      </c>
      <c r="U1" s="11" t="s">
        <v>865</v>
      </c>
      <c r="Y1" t="s">
        <v>878</v>
      </c>
      <c r="AB1" s="10" t="str">
        <f>Y1</f>
        <v>const int physToGpioR3 [64] =</v>
      </c>
      <c r="AC1" s="11" t="s">
        <v>879</v>
      </c>
    </row>
    <row r="2" spans="1:29" x14ac:dyDescent="0.25">
      <c r="A2">
        <v>0</v>
      </c>
      <c r="B2">
        <f>IFERROR(MATCH($A2,fex!H$2:H$18,0),-1)</f>
        <v>-1</v>
      </c>
      <c r="C2" s="50">
        <f>IF(B2&lt;&gt;-1,INDEX(fex!F$2:F$18,B2),-1)</f>
        <v>-1</v>
      </c>
      <c r="D2">
        <f>IFERROR(MATCH($A2,fex!E$2:E$18,0),-1)</f>
        <v>-1</v>
      </c>
      <c r="E2" s="50">
        <f>IF(D2&lt;&gt;-1,INDEX(fex!F$2:F$18,D2),-1)</f>
        <v>-1</v>
      </c>
      <c r="F2" s="50">
        <f>IF(C2&lt;&gt;-1,MATCH(C2,E$2:E$65,0)-1,-1)</f>
        <v>-1</v>
      </c>
      <c r="J2" t="s">
        <v>862</v>
      </c>
      <c r="M2" s="1" t="str">
        <f>J2</f>
        <v>{</v>
      </c>
      <c r="N2" s="2"/>
      <c r="Q2" t="s">
        <v>862</v>
      </c>
      <c r="T2" s="1" t="str">
        <f>Q2</f>
        <v>{</v>
      </c>
      <c r="U2" s="2"/>
      <c r="Y2" t="s">
        <v>862</v>
      </c>
      <c r="AB2" s="1" t="str">
        <f>Y2</f>
        <v>{</v>
      </c>
      <c r="AC2" s="2"/>
    </row>
    <row r="3" spans="1:29" x14ac:dyDescent="0.25">
      <c r="A3">
        <f>A2+1</f>
        <v>1</v>
      </c>
      <c r="B3">
        <f>IFERROR(MATCH($A3,fex!H$2:H$18,0),-1)</f>
        <v>-1</v>
      </c>
      <c r="C3" s="51">
        <f>IF(B3&lt;&gt;-1,INDEX(fex!F$2:F$18,B3),-1)</f>
        <v>-1</v>
      </c>
      <c r="D3">
        <f>IFERROR(MATCH($A3,fex!E$2:E$18,0),-1)</f>
        <v>-1</v>
      </c>
      <c r="E3" s="51">
        <f>IF(D3&lt;&gt;-1,INDEX(fex!F$2:F$18,D3),-1)</f>
        <v>-1</v>
      </c>
      <c r="F3" s="51">
        <f t="shared" ref="F3:F65" si="0">IF(C3&lt;&gt;-1,MATCH(C3,E$2:E$65,0)-1,-1)</f>
        <v>-1</v>
      </c>
      <c r="H3">
        <v>0</v>
      </c>
      <c r="J3">
        <f>INDEX(C$2:C$65,H3+1)</f>
        <v>-1</v>
      </c>
      <c r="M3" s="1" t="str">
        <f>CONCATENATE("        ",J3,", ",L3)</f>
        <v xml:space="preserve">        -1, </v>
      </c>
      <c r="N3" s="2" t="s">
        <v>848</v>
      </c>
      <c r="O3">
        <v>0</v>
      </c>
      <c r="Q3">
        <f>INDEX(E$2:E$65,O3+1)</f>
        <v>-1</v>
      </c>
      <c r="T3" s="1" t="str">
        <f>CONCATENATE("        ",Q3,", ",S3)</f>
        <v xml:space="preserve">        -1, </v>
      </c>
      <c r="U3" s="2" t="s">
        <v>890</v>
      </c>
      <c r="W3">
        <v>0</v>
      </c>
      <c r="Y3">
        <f>INDEX(F$2:F$65,W3+1)</f>
        <v>-1</v>
      </c>
      <c r="AB3" s="1" t="str">
        <f>CONCATENATE("        ",Y3,", ",AA3)</f>
        <v xml:space="preserve">        -1, </v>
      </c>
      <c r="AC3" s="2" t="s">
        <v>848</v>
      </c>
    </row>
    <row r="4" spans="1:29" x14ac:dyDescent="0.25">
      <c r="A4">
        <f t="shared" ref="A4:A65" si="1">A3+1</f>
        <v>2</v>
      </c>
      <c r="B4">
        <f>IFERROR(MATCH($A4,fex!H$2:H$18,0),-1)</f>
        <v>-1</v>
      </c>
      <c r="C4" s="51">
        <f>IF(B4&lt;&gt;-1,INDEX(fex!F$2:F$18,B4),-1)</f>
        <v>-1</v>
      </c>
      <c r="D4">
        <f>IFERROR(MATCH($A4,fex!E$2:E$18,0),-1)</f>
        <v>-1</v>
      </c>
      <c r="E4" s="51">
        <f>IF(D4&lt;&gt;-1,INDEX(fex!F$2:F$18,D4),-1)</f>
        <v>-1</v>
      </c>
      <c r="F4" s="51">
        <f t="shared" si="0"/>
        <v>-1</v>
      </c>
      <c r="H4">
        <v>1</v>
      </c>
      <c r="I4">
        <v>2</v>
      </c>
      <c r="J4">
        <f t="shared" ref="J4:J18" si="2">INDEX(C$2:C$65,H4+1)</f>
        <v>-1</v>
      </c>
      <c r="K4">
        <f>INDEX(C$2:C$65,I4+1)</f>
        <v>-1</v>
      </c>
      <c r="M4" s="1" t="str">
        <f>CONCATENATE("        ",J4,", ",K4,", ",L4)</f>
        <v xml:space="preserve">        -1, -1, </v>
      </c>
      <c r="N4" s="2" t="s">
        <v>849</v>
      </c>
      <c r="O4">
        <v>1</v>
      </c>
      <c r="P4">
        <v>2</v>
      </c>
      <c r="Q4">
        <f t="shared" ref="Q4:Q18" si="3">INDEX(E$2:E$65,O4+1)</f>
        <v>-1</v>
      </c>
      <c r="R4">
        <f>INDEX(E$2:E$65,P4+1)</f>
        <v>-1</v>
      </c>
      <c r="T4" s="1" t="str">
        <f t="shared" ref="T4:T18" si="4">CONCATENATE("        ",Q4,", ",R4,", ",S4)</f>
        <v xml:space="preserve">        -1, -1, </v>
      </c>
      <c r="U4" s="2" t="s">
        <v>891</v>
      </c>
      <c r="W4">
        <v>1</v>
      </c>
      <c r="X4">
        <v>2</v>
      </c>
      <c r="Y4">
        <f t="shared" ref="Y4:Y18" si="5">INDEX(F$2:F$65,W4+1)</f>
        <v>-1</v>
      </c>
      <c r="Z4">
        <f>INDEX(F$2:F$65,X4+1)</f>
        <v>-1</v>
      </c>
      <c r="AB4" s="1" t="str">
        <f t="shared" ref="AB4:AB18" si="6">CONCATENATE("        ",Y4,", ",Z4,", ",AA4)</f>
        <v xml:space="preserve">        -1, -1, </v>
      </c>
      <c r="AC4" s="2" t="s">
        <v>849</v>
      </c>
    </row>
    <row r="5" spans="1:29" x14ac:dyDescent="0.25">
      <c r="A5">
        <f t="shared" si="1"/>
        <v>3</v>
      </c>
      <c r="B5">
        <f>IFERROR(MATCH($A5,fex!H$2:H$18,0),-1)</f>
        <v>-1</v>
      </c>
      <c r="C5" s="51">
        <f>IF(B5&lt;&gt;-1,INDEX(fex!F$2:F$18,B5),-1)</f>
        <v>-1</v>
      </c>
      <c r="D5">
        <f>IFERROR(MATCH($A5,fex!E$2:E$18,0),-1)</f>
        <v>1</v>
      </c>
      <c r="E5" s="51">
        <f>IF(D5&lt;&gt;-1,INDEX(fex!F$2:F$18,D5),-1)</f>
        <v>83</v>
      </c>
      <c r="F5" s="51">
        <f t="shared" si="0"/>
        <v>-1</v>
      </c>
      <c r="H5">
        <f>H4+2</f>
        <v>3</v>
      </c>
      <c r="I5">
        <f>I4+2</f>
        <v>4</v>
      </c>
      <c r="J5">
        <f t="shared" si="2"/>
        <v>-1</v>
      </c>
      <c r="K5">
        <f t="shared" ref="K5:K18" si="7">INDEX(C$2:C$65,I5+1)</f>
        <v>-1</v>
      </c>
      <c r="M5" s="1" t="str">
        <f t="shared" ref="M5:M18" si="8">CONCATENATE("        ",J5,", ",K5,", ",L5)</f>
        <v xml:space="preserve">        -1, -1, </v>
      </c>
      <c r="N5" s="2" t="s">
        <v>850</v>
      </c>
      <c r="O5">
        <f>O4+2</f>
        <v>3</v>
      </c>
      <c r="P5">
        <f>P4+2</f>
        <v>4</v>
      </c>
      <c r="Q5">
        <f t="shared" si="3"/>
        <v>83</v>
      </c>
      <c r="R5">
        <f t="shared" ref="R5:R18" si="9">INDEX(E$2:E$65,P5+1)</f>
        <v>85</v>
      </c>
      <c r="T5" s="1" t="str">
        <f t="shared" si="4"/>
        <v xml:space="preserve">        83, 85, </v>
      </c>
      <c r="U5" s="2" t="s">
        <v>867</v>
      </c>
      <c r="W5">
        <f>W4+2</f>
        <v>3</v>
      </c>
      <c r="X5">
        <f>X4+2</f>
        <v>4</v>
      </c>
      <c r="Y5">
        <f t="shared" si="5"/>
        <v>-1</v>
      </c>
      <c r="Z5">
        <f t="shared" ref="Z5:Z18" si="10">INDEX(F$2:F$65,X5+1)</f>
        <v>-1</v>
      </c>
      <c r="AB5" s="1" t="str">
        <f t="shared" si="6"/>
        <v xml:space="preserve">        -1, -1, </v>
      </c>
      <c r="AC5" s="2" t="s">
        <v>850</v>
      </c>
    </row>
    <row r="6" spans="1:29" x14ac:dyDescent="0.25">
      <c r="A6">
        <f t="shared" si="1"/>
        <v>4</v>
      </c>
      <c r="B6">
        <f>IFERROR(MATCH($A6,fex!H$2:H$18,0),-1)</f>
        <v>-1</v>
      </c>
      <c r="C6" s="51">
        <f>IF(B6&lt;&gt;-1,INDEX(fex!F$2:F$18,B6),-1)</f>
        <v>-1</v>
      </c>
      <c r="D6">
        <f>IFERROR(MATCH($A6,fex!E$2:E$18,0),-1)</f>
        <v>2</v>
      </c>
      <c r="E6" s="51">
        <f>IF(D6&lt;&gt;-1,INDEX(fex!F$2:F$18,D6),-1)</f>
        <v>85</v>
      </c>
      <c r="F6" s="51">
        <f t="shared" si="0"/>
        <v>-1</v>
      </c>
      <c r="H6">
        <f t="shared" ref="H6:H18" si="11">H5+2</f>
        <v>5</v>
      </c>
      <c r="I6">
        <f t="shared" ref="I6:I18" si="12">I5+2</f>
        <v>6</v>
      </c>
      <c r="J6">
        <f t="shared" si="2"/>
        <v>83</v>
      </c>
      <c r="K6">
        <f t="shared" si="7"/>
        <v>85</v>
      </c>
      <c r="M6" s="1" t="str">
        <f t="shared" si="8"/>
        <v xml:space="preserve">        83, 85, </v>
      </c>
      <c r="N6" s="2" t="s">
        <v>851</v>
      </c>
      <c r="O6">
        <f t="shared" ref="O6:O18" si="13">O5+2</f>
        <v>5</v>
      </c>
      <c r="P6">
        <f t="shared" ref="P6:P18" si="14">P5+2</f>
        <v>6</v>
      </c>
      <c r="Q6">
        <f t="shared" si="3"/>
        <v>84</v>
      </c>
      <c r="R6">
        <f t="shared" si="9"/>
        <v>86</v>
      </c>
      <c r="T6" s="1" t="str">
        <f t="shared" si="4"/>
        <v xml:space="preserve">        84, 86, </v>
      </c>
      <c r="U6" s="2" t="s">
        <v>868</v>
      </c>
      <c r="W6">
        <f t="shared" ref="W6:W18" si="15">W5+2</f>
        <v>5</v>
      </c>
      <c r="X6">
        <f t="shared" ref="X6:X18" si="16">X5+2</f>
        <v>6</v>
      </c>
      <c r="Y6">
        <f t="shared" si="5"/>
        <v>3</v>
      </c>
      <c r="Z6">
        <f t="shared" si="10"/>
        <v>4</v>
      </c>
      <c r="AB6" s="1" t="str">
        <f t="shared" si="6"/>
        <v xml:space="preserve">        3, 4, </v>
      </c>
      <c r="AC6" s="2" t="s">
        <v>851</v>
      </c>
    </row>
    <row r="7" spans="1:29" x14ac:dyDescent="0.25">
      <c r="A7">
        <f t="shared" si="1"/>
        <v>5</v>
      </c>
      <c r="B7">
        <f>IFERROR(MATCH($A7,fex!H$2:H$18,0),-1)</f>
        <v>1</v>
      </c>
      <c r="C7" s="51">
        <f>IF(B7&lt;&gt;-1,INDEX(fex!F$2:F$18,B7),-1)</f>
        <v>83</v>
      </c>
      <c r="D7">
        <f>IFERROR(MATCH($A7,fex!E$2:E$18,0),-1)</f>
        <v>3</v>
      </c>
      <c r="E7" s="51">
        <f>IF(D7&lt;&gt;-1,INDEX(fex!F$2:F$18,D7),-1)</f>
        <v>84</v>
      </c>
      <c r="F7" s="51">
        <f t="shared" si="0"/>
        <v>3</v>
      </c>
      <c r="H7">
        <f t="shared" si="11"/>
        <v>7</v>
      </c>
      <c r="I7">
        <f t="shared" si="12"/>
        <v>8</v>
      </c>
      <c r="J7">
        <f t="shared" si="2"/>
        <v>84</v>
      </c>
      <c r="K7">
        <f t="shared" si="7"/>
        <v>86</v>
      </c>
      <c r="M7" s="1" t="str">
        <f t="shared" si="8"/>
        <v xml:space="preserve">        84, 86, </v>
      </c>
      <c r="N7" s="2" t="s">
        <v>852</v>
      </c>
      <c r="O7">
        <f t="shared" si="13"/>
        <v>7</v>
      </c>
      <c r="P7">
        <f t="shared" si="14"/>
        <v>8</v>
      </c>
      <c r="Q7">
        <f t="shared" si="3"/>
        <v>46</v>
      </c>
      <c r="R7">
        <f t="shared" si="9"/>
        <v>48</v>
      </c>
      <c r="T7" s="1" t="str">
        <f t="shared" si="4"/>
        <v xml:space="preserve">        46, 48, </v>
      </c>
      <c r="U7" s="2" t="s">
        <v>869</v>
      </c>
      <c r="W7">
        <f t="shared" si="15"/>
        <v>7</v>
      </c>
      <c r="X7">
        <f t="shared" si="16"/>
        <v>8</v>
      </c>
      <c r="Y7">
        <f t="shared" si="5"/>
        <v>5</v>
      </c>
      <c r="Z7">
        <f t="shared" si="10"/>
        <v>6</v>
      </c>
      <c r="AB7" s="1" t="str">
        <f t="shared" si="6"/>
        <v xml:space="preserve">        5, 6, </v>
      </c>
      <c r="AC7" s="2" t="s">
        <v>852</v>
      </c>
    </row>
    <row r="8" spans="1:29" x14ac:dyDescent="0.25">
      <c r="A8">
        <f t="shared" si="1"/>
        <v>6</v>
      </c>
      <c r="B8">
        <f>IFERROR(MATCH($A8,fex!H$2:H$18,0),-1)</f>
        <v>2</v>
      </c>
      <c r="C8" s="51">
        <f>IF(B8&lt;&gt;-1,INDEX(fex!F$2:F$18,B8),-1)</f>
        <v>85</v>
      </c>
      <c r="D8">
        <f>IFERROR(MATCH($A8,fex!E$2:E$18,0),-1)</f>
        <v>4</v>
      </c>
      <c r="E8" s="51">
        <f>IF(D8&lt;&gt;-1,INDEX(fex!F$2:F$18,D8),-1)</f>
        <v>86</v>
      </c>
      <c r="F8" s="51">
        <f t="shared" si="0"/>
        <v>4</v>
      </c>
      <c r="H8">
        <f t="shared" si="11"/>
        <v>9</v>
      </c>
      <c r="I8">
        <f t="shared" si="12"/>
        <v>10</v>
      </c>
      <c r="J8">
        <f t="shared" si="2"/>
        <v>46</v>
      </c>
      <c r="K8">
        <f t="shared" si="7"/>
        <v>48</v>
      </c>
      <c r="M8" s="1" t="str">
        <f t="shared" si="8"/>
        <v xml:space="preserve">        46, 48, </v>
      </c>
      <c r="N8" s="2" t="s">
        <v>853</v>
      </c>
      <c r="O8">
        <f t="shared" si="13"/>
        <v>9</v>
      </c>
      <c r="P8">
        <f t="shared" si="14"/>
        <v>10</v>
      </c>
      <c r="Q8">
        <f t="shared" si="3"/>
        <v>47</v>
      </c>
      <c r="R8">
        <f t="shared" si="9"/>
        <v>49</v>
      </c>
      <c r="T8" s="1" t="str">
        <f t="shared" si="4"/>
        <v xml:space="preserve">        47, 49, </v>
      </c>
      <c r="U8" s="2" t="s">
        <v>870</v>
      </c>
      <c r="W8">
        <f t="shared" si="15"/>
        <v>9</v>
      </c>
      <c r="X8">
        <f t="shared" si="16"/>
        <v>10</v>
      </c>
      <c r="Y8">
        <f t="shared" si="5"/>
        <v>7</v>
      </c>
      <c r="Z8">
        <f t="shared" si="10"/>
        <v>8</v>
      </c>
      <c r="AB8" s="1" t="str">
        <f t="shared" si="6"/>
        <v xml:space="preserve">        7, 8, </v>
      </c>
      <c r="AC8" s="2" t="s">
        <v>853</v>
      </c>
    </row>
    <row r="9" spans="1:29" x14ac:dyDescent="0.25">
      <c r="A9">
        <f t="shared" si="1"/>
        <v>7</v>
      </c>
      <c r="B9">
        <f>IFERROR(MATCH($A9,fex!H$2:H$18,0),-1)</f>
        <v>3</v>
      </c>
      <c r="C9" s="51">
        <f>IF(B9&lt;&gt;-1,INDEX(fex!F$2:F$18,B9),-1)</f>
        <v>84</v>
      </c>
      <c r="D9">
        <f>IFERROR(MATCH($A9,fex!E$2:E$18,0),-1)</f>
        <v>5</v>
      </c>
      <c r="E9" s="51">
        <f>IF(D9&lt;&gt;-1,INDEX(fex!F$2:F$18,D9),-1)</f>
        <v>46</v>
      </c>
      <c r="F9" s="51">
        <f t="shared" si="0"/>
        <v>5</v>
      </c>
      <c r="H9">
        <f t="shared" si="11"/>
        <v>11</v>
      </c>
      <c r="I9">
        <f t="shared" si="12"/>
        <v>12</v>
      </c>
      <c r="J9">
        <f t="shared" si="2"/>
        <v>47</v>
      </c>
      <c r="K9">
        <f t="shared" si="7"/>
        <v>49</v>
      </c>
      <c r="M9" s="1" t="str">
        <f t="shared" si="8"/>
        <v xml:space="preserve">        47, 49, </v>
      </c>
      <c r="N9" s="2" t="s">
        <v>854</v>
      </c>
      <c r="O9">
        <f t="shared" si="13"/>
        <v>11</v>
      </c>
      <c r="P9">
        <f t="shared" si="14"/>
        <v>12</v>
      </c>
      <c r="Q9">
        <f t="shared" si="3"/>
        <v>276</v>
      </c>
      <c r="R9">
        <f t="shared" si="9"/>
        <v>270</v>
      </c>
      <c r="T9" s="1" t="str">
        <f t="shared" si="4"/>
        <v xml:space="preserve">        276, 270, </v>
      </c>
      <c r="U9" s="2" t="s">
        <v>871</v>
      </c>
      <c r="W9">
        <f t="shared" si="15"/>
        <v>11</v>
      </c>
      <c r="X9">
        <f t="shared" si="16"/>
        <v>12</v>
      </c>
      <c r="Y9">
        <f t="shared" si="5"/>
        <v>9</v>
      </c>
      <c r="Z9">
        <f t="shared" si="10"/>
        <v>10</v>
      </c>
      <c r="AB9" s="1" t="str">
        <f t="shared" si="6"/>
        <v xml:space="preserve">        9, 10, </v>
      </c>
      <c r="AC9" s="2" t="s">
        <v>854</v>
      </c>
    </row>
    <row r="10" spans="1:29" x14ac:dyDescent="0.25">
      <c r="A10">
        <f t="shared" si="1"/>
        <v>8</v>
      </c>
      <c r="B10">
        <f>IFERROR(MATCH($A10,fex!H$2:H$18,0),-1)</f>
        <v>4</v>
      </c>
      <c r="C10" s="51">
        <f>IF(B10&lt;&gt;-1,INDEX(fex!F$2:F$18,B10),-1)</f>
        <v>86</v>
      </c>
      <c r="D10">
        <f>IFERROR(MATCH($A10,fex!E$2:E$18,0),-1)</f>
        <v>6</v>
      </c>
      <c r="E10" s="51">
        <f>IF(D10&lt;&gt;-1,INDEX(fex!F$2:F$18,D10),-1)</f>
        <v>48</v>
      </c>
      <c r="F10" s="51">
        <f t="shared" si="0"/>
        <v>6</v>
      </c>
      <c r="H10">
        <f t="shared" si="11"/>
        <v>13</v>
      </c>
      <c r="I10">
        <f t="shared" si="12"/>
        <v>14</v>
      </c>
      <c r="J10">
        <f t="shared" si="2"/>
        <v>-1</v>
      </c>
      <c r="K10">
        <f t="shared" si="7"/>
        <v>-1</v>
      </c>
      <c r="M10" s="1" t="str">
        <f t="shared" si="8"/>
        <v xml:space="preserve">        -1, -1, </v>
      </c>
      <c r="N10" s="2" t="s">
        <v>855</v>
      </c>
      <c r="O10">
        <f t="shared" si="13"/>
        <v>13</v>
      </c>
      <c r="P10">
        <f t="shared" si="14"/>
        <v>14</v>
      </c>
      <c r="Q10">
        <f t="shared" si="3"/>
        <v>277</v>
      </c>
      <c r="R10">
        <f t="shared" si="9"/>
        <v>271</v>
      </c>
      <c r="T10" s="1" t="str">
        <f t="shared" si="4"/>
        <v xml:space="preserve">        277, 271, </v>
      </c>
      <c r="U10" s="2" t="s">
        <v>872</v>
      </c>
      <c r="W10">
        <f t="shared" si="15"/>
        <v>13</v>
      </c>
      <c r="X10">
        <f t="shared" si="16"/>
        <v>14</v>
      </c>
      <c r="Y10">
        <f t="shared" si="5"/>
        <v>-1</v>
      </c>
      <c r="Z10">
        <f t="shared" si="10"/>
        <v>-1</v>
      </c>
      <c r="AB10" s="1" t="str">
        <f t="shared" si="6"/>
        <v xml:space="preserve">        -1, -1, </v>
      </c>
      <c r="AC10" s="2" t="s">
        <v>855</v>
      </c>
    </row>
    <row r="11" spans="1:29" x14ac:dyDescent="0.25">
      <c r="A11">
        <f t="shared" si="1"/>
        <v>9</v>
      </c>
      <c r="B11">
        <f>IFERROR(MATCH($A11,fex!H$2:H$18,0),-1)</f>
        <v>5</v>
      </c>
      <c r="C11" s="51">
        <f>IF(B11&lt;&gt;-1,INDEX(fex!F$2:F$18,B11),-1)</f>
        <v>46</v>
      </c>
      <c r="D11">
        <f>IFERROR(MATCH($A11,fex!E$2:E$18,0),-1)</f>
        <v>7</v>
      </c>
      <c r="E11" s="51">
        <f>IF(D11&lt;&gt;-1,INDEX(fex!F$2:F$18,D11),-1)</f>
        <v>47</v>
      </c>
      <c r="F11" s="51">
        <f t="shared" si="0"/>
        <v>7</v>
      </c>
      <c r="H11">
        <f t="shared" si="11"/>
        <v>15</v>
      </c>
      <c r="I11">
        <f t="shared" si="12"/>
        <v>16</v>
      </c>
      <c r="J11">
        <f t="shared" si="2"/>
        <v>276</v>
      </c>
      <c r="K11">
        <f t="shared" si="7"/>
        <v>270</v>
      </c>
      <c r="M11" s="1" t="str">
        <f t="shared" si="8"/>
        <v xml:space="preserve">        276, 270, </v>
      </c>
      <c r="N11" s="2" t="s">
        <v>856</v>
      </c>
      <c r="O11">
        <f t="shared" si="13"/>
        <v>15</v>
      </c>
      <c r="P11">
        <f t="shared" si="14"/>
        <v>16</v>
      </c>
      <c r="Q11">
        <f t="shared" si="3"/>
        <v>259</v>
      </c>
      <c r="R11">
        <f t="shared" si="9"/>
        <v>35</v>
      </c>
      <c r="T11" s="1" t="str">
        <f t="shared" si="4"/>
        <v xml:space="preserve">        259, 35, </v>
      </c>
      <c r="U11" s="2" t="s">
        <v>873</v>
      </c>
      <c r="W11">
        <f t="shared" si="15"/>
        <v>15</v>
      </c>
      <c r="X11">
        <f t="shared" si="16"/>
        <v>16</v>
      </c>
      <c r="Y11">
        <f t="shared" si="5"/>
        <v>11</v>
      </c>
      <c r="Z11">
        <f t="shared" si="10"/>
        <v>12</v>
      </c>
      <c r="AB11" s="1" t="str">
        <f t="shared" si="6"/>
        <v xml:space="preserve">        11, 12, </v>
      </c>
      <c r="AC11" s="2" t="s">
        <v>856</v>
      </c>
    </row>
    <row r="12" spans="1:29" x14ac:dyDescent="0.25">
      <c r="A12">
        <f t="shared" si="1"/>
        <v>10</v>
      </c>
      <c r="B12">
        <f>IFERROR(MATCH($A12,fex!H$2:H$18,0),-1)</f>
        <v>6</v>
      </c>
      <c r="C12" s="51">
        <f>IF(B12&lt;&gt;-1,INDEX(fex!F$2:F$18,B12),-1)</f>
        <v>48</v>
      </c>
      <c r="D12">
        <f>IFERROR(MATCH($A12,fex!E$2:E$18,0),-1)</f>
        <v>8</v>
      </c>
      <c r="E12" s="51">
        <f>IF(D12&lt;&gt;-1,INDEX(fex!F$2:F$18,D12),-1)</f>
        <v>49</v>
      </c>
      <c r="F12" s="51">
        <f t="shared" si="0"/>
        <v>8</v>
      </c>
      <c r="H12">
        <f t="shared" si="11"/>
        <v>17</v>
      </c>
      <c r="I12">
        <f t="shared" si="12"/>
        <v>18</v>
      </c>
      <c r="J12">
        <f t="shared" si="2"/>
        <v>277</v>
      </c>
      <c r="K12">
        <f t="shared" si="7"/>
        <v>271</v>
      </c>
      <c r="M12" s="1" t="str">
        <f t="shared" si="8"/>
        <v xml:space="preserve">        277, 271, </v>
      </c>
      <c r="N12" s="2" t="s">
        <v>857</v>
      </c>
      <c r="O12">
        <f t="shared" si="13"/>
        <v>17</v>
      </c>
      <c r="P12">
        <f t="shared" si="14"/>
        <v>18</v>
      </c>
      <c r="Q12">
        <f t="shared" si="3"/>
        <v>34</v>
      </c>
      <c r="R12">
        <f t="shared" si="9"/>
        <v>50</v>
      </c>
      <c r="T12" s="1" t="str">
        <f t="shared" si="4"/>
        <v xml:space="preserve">        34, 50, </v>
      </c>
      <c r="U12" s="2" t="s">
        <v>874</v>
      </c>
      <c r="W12">
        <f t="shared" si="15"/>
        <v>17</v>
      </c>
      <c r="X12">
        <f t="shared" si="16"/>
        <v>18</v>
      </c>
      <c r="Y12">
        <f t="shared" si="5"/>
        <v>13</v>
      </c>
      <c r="Z12">
        <f t="shared" si="10"/>
        <v>14</v>
      </c>
      <c r="AB12" s="1" t="str">
        <f t="shared" si="6"/>
        <v xml:space="preserve">        13, 14, </v>
      </c>
      <c r="AC12" s="2" t="s">
        <v>857</v>
      </c>
    </row>
    <row r="13" spans="1:29" x14ac:dyDescent="0.25">
      <c r="A13">
        <f t="shared" si="1"/>
        <v>11</v>
      </c>
      <c r="B13">
        <f>IFERROR(MATCH($A13,fex!H$2:H$18,0),-1)</f>
        <v>7</v>
      </c>
      <c r="C13" s="51">
        <f>IF(B13&lt;&gt;-1,INDEX(fex!F$2:F$18,B13),-1)</f>
        <v>47</v>
      </c>
      <c r="D13">
        <f>IFERROR(MATCH($A13,fex!E$2:E$18,0),-1)</f>
        <v>9</v>
      </c>
      <c r="E13" s="51">
        <f>IF(D13&lt;&gt;-1,INDEX(fex!F$2:F$18,D13),-1)</f>
        <v>276</v>
      </c>
      <c r="F13" s="51">
        <f t="shared" si="0"/>
        <v>9</v>
      </c>
      <c r="H13">
        <f t="shared" si="11"/>
        <v>19</v>
      </c>
      <c r="I13">
        <f t="shared" si="12"/>
        <v>20</v>
      </c>
      <c r="J13">
        <f t="shared" si="2"/>
        <v>259</v>
      </c>
      <c r="K13">
        <f t="shared" si="7"/>
        <v>35</v>
      </c>
      <c r="M13" s="1" t="str">
        <f t="shared" si="8"/>
        <v xml:space="preserve">        259, 35, </v>
      </c>
      <c r="N13" s="2" t="s">
        <v>858</v>
      </c>
      <c r="O13">
        <f t="shared" si="13"/>
        <v>19</v>
      </c>
      <c r="P13">
        <f t="shared" si="14"/>
        <v>20</v>
      </c>
      <c r="Q13">
        <f t="shared" si="3"/>
        <v>51</v>
      </c>
      <c r="R13">
        <f t="shared" si="9"/>
        <v>-1</v>
      </c>
      <c r="T13" s="1" t="str">
        <f t="shared" si="4"/>
        <v xml:space="preserve">        51, -1, </v>
      </c>
      <c r="U13" s="2" t="s">
        <v>875</v>
      </c>
      <c r="W13">
        <f t="shared" si="15"/>
        <v>19</v>
      </c>
      <c r="X13">
        <f t="shared" si="16"/>
        <v>20</v>
      </c>
      <c r="Y13">
        <f t="shared" si="5"/>
        <v>15</v>
      </c>
      <c r="Z13">
        <f t="shared" si="10"/>
        <v>16</v>
      </c>
      <c r="AB13" s="1" t="str">
        <f t="shared" si="6"/>
        <v xml:space="preserve">        15, 16, </v>
      </c>
      <c r="AC13" s="2" t="s">
        <v>858</v>
      </c>
    </row>
    <row r="14" spans="1:29" x14ac:dyDescent="0.25">
      <c r="A14">
        <f t="shared" si="1"/>
        <v>12</v>
      </c>
      <c r="B14">
        <f>IFERROR(MATCH($A14,fex!H$2:H$18,0),-1)</f>
        <v>8</v>
      </c>
      <c r="C14" s="51">
        <f>IF(B14&lt;&gt;-1,INDEX(fex!F$2:F$18,B14),-1)</f>
        <v>49</v>
      </c>
      <c r="D14">
        <f>IFERROR(MATCH($A14,fex!E$2:E$18,0),-1)</f>
        <v>10</v>
      </c>
      <c r="E14" s="51">
        <f>IF(D14&lt;&gt;-1,INDEX(fex!F$2:F$18,D14),-1)</f>
        <v>270</v>
      </c>
      <c r="F14" s="51">
        <f t="shared" si="0"/>
        <v>10</v>
      </c>
      <c r="H14">
        <f t="shared" si="11"/>
        <v>21</v>
      </c>
      <c r="I14">
        <f t="shared" si="12"/>
        <v>22</v>
      </c>
      <c r="J14">
        <f t="shared" si="2"/>
        <v>34</v>
      </c>
      <c r="K14">
        <f t="shared" si="7"/>
        <v>-1</v>
      </c>
      <c r="M14" s="1" t="str">
        <f t="shared" si="8"/>
        <v xml:space="preserve">        34, -1, </v>
      </c>
      <c r="N14" s="2" t="s">
        <v>859</v>
      </c>
      <c r="O14">
        <f t="shared" si="13"/>
        <v>21</v>
      </c>
      <c r="P14">
        <f t="shared" si="14"/>
        <v>22</v>
      </c>
      <c r="Q14">
        <f t="shared" si="3"/>
        <v>-1</v>
      </c>
      <c r="R14">
        <f t="shared" si="9"/>
        <v>-1</v>
      </c>
      <c r="T14" s="1" t="str">
        <f t="shared" si="4"/>
        <v xml:space="preserve">        -1, -1, </v>
      </c>
      <c r="U14" s="2" t="s">
        <v>885</v>
      </c>
      <c r="W14">
        <f t="shared" si="15"/>
        <v>21</v>
      </c>
      <c r="X14">
        <f t="shared" si="16"/>
        <v>22</v>
      </c>
      <c r="Y14">
        <f t="shared" si="5"/>
        <v>17</v>
      </c>
      <c r="Z14">
        <f t="shared" si="10"/>
        <v>-1</v>
      </c>
      <c r="AB14" s="1" t="str">
        <f t="shared" si="6"/>
        <v xml:space="preserve">        17, -1, </v>
      </c>
      <c r="AC14" s="2" t="s">
        <v>859</v>
      </c>
    </row>
    <row r="15" spans="1:29" x14ac:dyDescent="0.25">
      <c r="A15">
        <f t="shared" si="1"/>
        <v>13</v>
      </c>
      <c r="B15">
        <f>IFERROR(MATCH($A15,fex!H$2:H$18,0),-1)</f>
        <v>-1</v>
      </c>
      <c r="C15" s="51">
        <f>IF(B15&lt;&gt;-1,INDEX(fex!F$2:F$18,B15),-1)</f>
        <v>-1</v>
      </c>
      <c r="D15">
        <f>IFERROR(MATCH($A15,fex!E$2:E$18,0),-1)</f>
        <v>11</v>
      </c>
      <c r="E15" s="51">
        <f>IF(D15&lt;&gt;-1,INDEX(fex!F$2:F$18,D15),-1)</f>
        <v>277</v>
      </c>
      <c r="F15" s="51">
        <f t="shared" si="0"/>
        <v>-1</v>
      </c>
      <c r="H15">
        <f t="shared" si="11"/>
        <v>23</v>
      </c>
      <c r="I15">
        <f t="shared" si="12"/>
        <v>24</v>
      </c>
      <c r="J15">
        <f t="shared" si="2"/>
        <v>50</v>
      </c>
      <c r="K15">
        <f t="shared" si="7"/>
        <v>-1</v>
      </c>
      <c r="M15" s="1" t="str">
        <f t="shared" si="8"/>
        <v xml:space="preserve">        50, -1, </v>
      </c>
      <c r="N15" s="2" t="s">
        <v>860</v>
      </c>
      <c r="O15">
        <f t="shared" si="13"/>
        <v>23</v>
      </c>
      <c r="P15">
        <f t="shared" si="14"/>
        <v>24</v>
      </c>
      <c r="Q15">
        <f t="shared" si="3"/>
        <v>-1</v>
      </c>
      <c r="R15">
        <f t="shared" si="9"/>
        <v>-1</v>
      </c>
      <c r="T15" s="1" t="str">
        <f t="shared" si="4"/>
        <v xml:space="preserve">        -1, -1, </v>
      </c>
      <c r="U15" s="2" t="s">
        <v>886</v>
      </c>
      <c r="W15">
        <f t="shared" si="15"/>
        <v>23</v>
      </c>
      <c r="X15">
        <f t="shared" si="16"/>
        <v>24</v>
      </c>
      <c r="Y15">
        <f t="shared" si="5"/>
        <v>18</v>
      </c>
      <c r="Z15">
        <f t="shared" si="10"/>
        <v>-1</v>
      </c>
      <c r="AB15" s="1" t="str">
        <f t="shared" si="6"/>
        <v xml:space="preserve">        18, -1, </v>
      </c>
      <c r="AC15" s="2" t="s">
        <v>860</v>
      </c>
    </row>
    <row r="16" spans="1:29" x14ac:dyDescent="0.25">
      <c r="A16">
        <f t="shared" si="1"/>
        <v>14</v>
      </c>
      <c r="B16">
        <f>IFERROR(MATCH($A16,fex!H$2:H$18,0),-1)</f>
        <v>-1</v>
      </c>
      <c r="C16" s="51">
        <f>IF(B16&lt;&gt;-1,INDEX(fex!F$2:F$18,B16),-1)</f>
        <v>-1</v>
      </c>
      <c r="D16">
        <f>IFERROR(MATCH($A16,fex!E$2:E$18,0),-1)</f>
        <v>12</v>
      </c>
      <c r="E16" s="51">
        <f>IF(D16&lt;&gt;-1,INDEX(fex!F$2:F$18,D16),-1)</f>
        <v>271</v>
      </c>
      <c r="F16" s="51">
        <f t="shared" si="0"/>
        <v>-1</v>
      </c>
      <c r="H16">
        <f t="shared" si="11"/>
        <v>25</v>
      </c>
      <c r="I16">
        <f t="shared" si="12"/>
        <v>26</v>
      </c>
      <c r="J16">
        <f t="shared" si="2"/>
        <v>51</v>
      </c>
      <c r="K16">
        <f t="shared" si="7"/>
        <v>-1</v>
      </c>
      <c r="M16" s="1" t="str">
        <f t="shared" si="8"/>
        <v xml:space="preserve">        51, -1, </v>
      </c>
      <c r="N16" s="2" t="s">
        <v>861</v>
      </c>
      <c r="O16">
        <f t="shared" si="13"/>
        <v>25</v>
      </c>
      <c r="P16">
        <f t="shared" si="14"/>
        <v>26</v>
      </c>
      <c r="Q16">
        <f t="shared" si="3"/>
        <v>-1</v>
      </c>
      <c r="R16">
        <f t="shared" si="9"/>
        <v>-1</v>
      </c>
      <c r="T16" s="1" t="str">
        <f t="shared" si="4"/>
        <v xml:space="preserve">        -1, -1, </v>
      </c>
      <c r="U16" s="2" t="s">
        <v>887</v>
      </c>
      <c r="W16">
        <f t="shared" si="15"/>
        <v>25</v>
      </c>
      <c r="X16">
        <f t="shared" si="16"/>
        <v>26</v>
      </c>
      <c r="Y16">
        <f t="shared" si="5"/>
        <v>19</v>
      </c>
      <c r="Z16">
        <f t="shared" si="10"/>
        <v>-1</v>
      </c>
      <c r="AB16" s="1" t="str">
        <f t="shared" si="6"/>
        <v xml:space="preserve">        19, -1, </v>
      </c>
      <c r="AC16" s="2" t="s">
        <v>861</v>
      </c>
    </row>
    <row r="17" spans="1:29" x14ac:dyDescent="0.25">
      <c r="A17">
        <f t="shared" si="1"/>
        <v>15</v>
      </c>
      <c r="B17">
        <f>IFERROR(MATCH($A17,fex!H$2:H$18,0),-1)</f>
        <v>9</v>
      </c>
      <c r="C17" s="51">
        <f>IF(B17&lt;&gt;-1,INDEX(fex!F$2:F$18,B17),-1)</f>
        <v>276</v>
      </c>
      <c r="D17">
        <f>IFERROR(MATCH($A17,fex!E$2:E$18,0),-1)</f>
        <v>13</v>
      </c>
      <c r="E17" s="51">
        <f>IF(D17&lt;&gt;-1,INDEX(fex!F$2:F$18,D17),-1)</f>
        <v>259</v>
      </c>
      <c r="F17" s="51">
        <f t="shared" si="0"/>
        <v>11</v>
      </c>
      <c r="H17">
        <f t="shared" si="11"/>
        <v>27</v>
      </c>
      <c r="I17">
        <f t="shared" si="12"/>
        <v>28</v>
      </c>
      <c r="J17">
        <f t="shared" si="2"/>
        <v>-1</v>
      </c>
      <c r="K17">
        <f t="shared" si="7"/>
        <v>-1</v>
      </c>
      <c r="M17" s="1" t="str">
        <f t="shared" si="8"/>
        <v xml:space="preserve">        -1, -1, </v>
      </c>
      <c r="N17" s="2" t="s">
        <v>888</v>
      </c>
      <c r="O17">
        <f t="shared" si="13"/>
        <v>27</v>
      </c>
      <c r="P17">
        <f t="shared" si="14"/>
        <v>28</v>
      </c>
      <c r="Q17">
        <f t="shared" si="3"/>
        <v>-1</v>
      </c>
      <c r="R17">
        <f t="shared" si="9"/>
        <v>-1</v>
      </c>
      <c r="T17" s="1" t="str">
        <f t="shared" si="4"/>
        <v xml:space="preserve">        -1, -1, </v>
      </c>
      <c r="U17" s="2" t="s">
        <v>888</v>
      </c>
      <c r="W17">
        <f t="shared" si="15"/>
        <v>27</v>
      </c>
      <c r="X17">
        <f t="shared" si="16"/>
        <v>28</v>
      </c>
      <c r="Y17">
        <f t="shared" si="5"/>
        <v>-1</v>
      </c>
      <c r="Z17">
        <f t="shared" si="10"/>
        <v>-1</v>
      </c>
      <c r="AB17" s="1" t="str">
        <f t="shared" si="6"/>
        <v xml:space="preserve">        -1, -1, </v>
      </c>
      <c r="AC17" s="2" t="s">
        <v>888</v>
      </c>
    </row>
    <row r="18" spans="1:29" x14ac:dyDescent="0.25">
      <c r="A18">
        <f t="shared" si="1"/>
        <v>16</v>
      </c>
      <c r="B18">
        <f>IFERROR(MATCH($A18,fex!H$2:H$18,0),-1)</f>
        <v>10</v>
      </c>
      <c r="C18" s="51">
        <f>IF(B18&lt;&gt;-1,INDEX(fex!F$2:F$18,B18),-1)</f>
        <v>270</v>
      </c>
      <c r="D18">
        <f>IFERROR(MATCH($A18,fex!E$2:E$18,0),-1)</f>
        <v>14</v>
      </c>
      <c r="E18" s="51">
        <f>IF(D18&lt;&gt;-1,INDEX(fex!F$2:F$18,D18),-1)</f>
        <v>35</v>
      </c>
      <c r="F18" s="51">
        <f t="shared" si="0"/>
        <v>12</v>
      </c>
      <c r="H18">
        <f t="shared" si="11"/>
        <v>29</v>
      </c>
      <c r="I18">
        <f t="shared" si="12"/>
        <v>30</v>
      </c>
      <c r="J18">
        <f t="shared" si="2"/>
        <v>-1</v>
      </c>
      <c r="K18">
        <f t="shared" si="7"/>
        <v>-1</v>
      </c>
      <c r="M18" s="1" t="str">
        <f t="shared" si="8"/>
        <v xml:space="preserve">        -1, -1, </v>
      </c>
      <c r="N18" s="2" t="s">
        <v>889</v>
      </c>
      <c r="O18">
        <f t="shared" si="13"/>
        <v>29</v>
      </c>
      <c r="P18">
        <f t="shared" si="14"/>
        <v>30</v>
      </c>
      <c r="Q18">
        <f t="shared" si="3"/>
        <v>-1</v>
      </c>
      <c r="R18">
        <f t="shared" si="9"/>
        <v>-1</v>
      </c>
      <c r="T18" s="1" t="str">
        <f t="shared" si="4"/>
        <v xml:space="preserve">        -1, -1, </v>
      </c>
      <c r="U18" s="2" t="s">
        <v>889</v>
      </c>
      <c r="W18">
        <f t="shared" si="15"/>
        <v>29</v>
      </c>
      <c r="X18">
        <f t="shared" si="16"/>
        <v>30</v>
      </c>
      <c r="Y18">
        <f t="shared" si="5"/>
        <v>-1</v>
      </c>
      <c r="Z18">
        <f t="shared" si="10"/>
        <v>-1</v>
      </c>
      <c r="AB18" s="1" t="str">
        <f t="shared" si="6"/>
        <v xml:space="preserve">        -1, -1, </v>
      </c>
      <c r="AC18" s="2" t="s">
        <v>889</v>
      </c>
    </row>
    <row r="19" spans="1:29" x14ac:dyDescent="0.25">
      <c r="A19">
        <f t="shared" si="1"/>
        <v>17</v>
      </c>
      <c r="B19">
        <f>IFERROR(MATCH($A19,fex!H$2:H$18,0),-1)</f>
        <v>11</v>
      </c>
      <c r="C19" s="51">
        <f>IF(B19&lt;&gt;-1,INDEX(fex!F$2:F$18,B19),-1)</f>
        <v>277</v>
      </c>
      <c r="D19">
        <f>IFERROR(MATCH($A19,fex!E$2:E$18,0),-1)</f>
        <v>15</v>
      </c>
      <c r="E19" s="51">
        <f>IF(D19&lt;&gt;-1,INDEX(fex!F$2:F$18,D19),-1)</f>
        <v>34</v>
      </c>
      <c r="F19" s="51">
        <f t="shared" si="0"/>
        <v>13</v>
      </c>
      <c r="M19" s="1" t="s">
        <v>880</v>
      </c>
      <c r="N19" s="2" t="s">
        <v>884</v>
      </c>
      <c r="T19" s="1" t="s">
        <v>880</v>
      </c>
      <c r="U19" s="2" t="s">
        <v>884</v>
      </c>
      <c r="AB19" s="1" t="s">
        <v>880</v>
      </c>
      <c r="AC19" s="2" t="s">
        <v>884</v>
      </c>
    </row>
    <row r="20" spans="1:29" x14ac:dyDescent="0.25">
      <c r="A20">
        <f t="shared" si="1"/>
        <v>18</v>
      </c>
      <c r="B20">
        <f>IFERROR(MATCH($A20,fex!H$2:H$18,0),-1)</f>
        <v>12</v>
      </c>
      <c r="C20" s="51">
        <f>IF(B20&lt;&gt;-1,INDEX(fex!F$2:F$18,B20),-1)</f>
        <v>271</v>
      </c>
      <c r="D20">
        <f>IFERROR(MATCH($A20,fex!E$2:E$18,0),-1)</f>
        <v>16</v>
      </c>
      <c r="E20" s="51">
        <f>IF(D20&lt;&gt;-1,INDEX(fex!F$2:F$18,D20),-1)</f>
        <v>50</v>
      </c>
      <c r="F20" s="51">
        <f t="shared" si="0"/>
        <v>14</v>
      </c>
      <c r="M20" s="1" t="s">
        <v>881</v>
      </c>
      <c r="N20" s="2" t="s">
        <v>883</v>
      </c>
      <c r="T20" s="1" t="s">
        <v>881</v>
      </c>
      <c r="U20" s="2" t="s">
        <v>883</v>
      </c>
      <c r="AB20" s="1" t="s">
        <v>881</v>
      </c>
      <c r="AC20" s="2" t="s">
        <v>883</v>
      </c>
    </row>
    <row r="21" spans="1:29" x14ac:dyDescent="0.25">
      <c r="A21">
        <f t="shared" si="1"/>
        <v>19</v>
      </c>
      <c r="B21">
        <f>IFERROR(MATCH($A21,fex!H$2:H$18,0),-1)</f>
        <v>13</v>
      </c>
      <c r="C21" s="51">
        <f>IF(B21&lt;&gt;-1,INDEX(fex!F$2:F$18,B21),-1)</f>
        <v>259</v>
      </c>
      <c r="D21">
        <f>IFERROR(MATCH($A21,fex!E$2:E$18,0),-1)</f>
        <v>17</v>
      </c>
      <c r="E21" s="51">
        <f>IF(D21&lt;&gt;-1,INDEX(fex!F$2:F$18,D21),-1)</f>
        <v>51</v>
      </c>
      <c r="F21" s="51">
        <f t="shared" si="0"/>
        <v>15</v>
      </c>
      <c r="M21" s="1" t="s">
        <v>882</v>
      </c>
      <c r="N21" s="2" t="s">
        <v>866</v>
      </c>
      <c r="T21" s="1" t="s">
        <v>882</v>
      </c>
      <c r="U21" s="2" t="s">
        <v>866</v>
      </c>
      <c r="AB21" s="1" t="s">
        <v>882</v>
      </c>
      <c r="AC21" s="2" t="s">
        <v>866</v>
      </c>
    </row>
    <row r="22" spans="1:29" ht="15.75" thickBot="1" x14ac:dyDescent="0.3">
      <c r="A22">
        <f t="shared" si="1"/>
        <v>20</v>
      </c>
      <c r="B22">
        <f>IFERROR(MATCH($A22,fex!H$2:H$18,0),-1)</f>
        <v>14</v>
      </c>
      <c r="C22" s="51">
        <f>IF(B22&lt;&gt;-1,INDEX(fex!F$2:F$18,B22),-1)</f>
        <v>35</v>
      </c>
      <c r="D22">
        <f>IFERROR(MATCH($A22,fex!E$2:E$18,0),-1)</f>
        <v>-1</v>
      </c>
      <c r="E22" s="51">
        <f>IF(D22&lt;&gt;-1,INDEX(fex!F$2:F$18,D22),-1)</f>
        <v>-1</v>
      </c>
      <c r="F22" s="51">
        <f t="shared" si="0"/>
        <v>16</v>
      </c>
      <c r="M22" s="3" t="s">
        <v>863</v>
      </c>
      <c r="N22" s="4"/>
      <c r="T22" s="3" t="s">
        <v>863</v>
      </c>
      <c r="U22" s="4"/>
      <c r="AB22" s="3" t="s">
        <v>863</v>
      </c>
      <c r="AC22" s="4"/>
    </row>
    <row r="23" spans="1:29" x14ac:dyDescent="0.25">
      <c r="A23">
        <f t="shared" si="1"/>
        <v>21</v>
      </c>
      <c r="B23">
        <f>IFERROR(MATCH($A23,fex!H$2:H$18,0),-1)</f>
        <v>15</v>
      </c>
      <c r="C23" s="51">
        <f>IF(B23&lt;&gt;-1,INDEX(fex!F$2:F$18,B23),-1)</f>
        <v>34</v>
      </c>
      <c r="D23">
        <f>IFERROR(MATCH($A23,fex!E$2:E$18,0),-1)</f>
        <v>-1</v>
      </c>
      <c r="E23" s="51">
        <f>IF(D23&lt;&gt;-1,INDEX(fex!F$2:F$18,D23),-1)</f>
        <v>-1</v>
      </c>
      <c r="F23" s="51">
        <f t="shared" si="0"/>
        <v>17</v>
      </c>
    </row>
    <row r="24" spans="1:29" x14ac:dyDescent="0.25">
      <c r="A24">
        <f t="shared" si="1"/>
        <v>22</v>
      </c>
      <c r="B24">
        <f>IFERROR(MATCH($A24,fex!H$2:H$18,0),-1)</f>
        <v>-1</v>
      </c>
      <c r="C24" s="51">
        <f>IF(B24&lt;&gt;-1,INDEX(fex!F$2:F$18,B24),-1)</f>
        <v>-1</v>
      </c>
      <c r="D24">
        <f>IFERROR(MATCH($A24,fex!E$2:E$18,0),-1)</f>
        <v>-1</v>
      </c>
      <c r="E24" s="51">
        <f>IF(D24&lt;&gt;-1,INDEX(fex!F$2:F$18,D24),-1)</f>
        <v>-1</v>
      </c>
      <c r="F24" s="51">
        <f t="shared" si="0"/>
        <v>-1</v>
      </c>
    </row>
    <row r="25" spans="1:29" x14ac:dyDescent="0.25">
      <c r="A25">
        <f t="shared" si="1"/>
        <v>23</v>
      </c>
      <c r="B25">
        <f>IFERROR(MATCH($A25,fex!H$2:H$18,0),-1)</f>
        <v>16</v>
      </c>
      <c r="C25" s="51">
        <f>IF(B25&lt;&gt;-1,INDEX(fex!F$2:F$18,B25),-1)</f>
        <v>50</v>
      </c>
      <c r="D25">
        <f>IFERROR(MATCH($A25,fex!E$2:E$18,0),-1)</f>
        <v>-1</v>
      </c>
      <c r="E25" s="51">
        <f>IF(D25&lt;&gt;-1,INDEX(fex!F$2:F$18,D25),-1)</f>
        <v>-1</v>
      </c>
      <c r="F25" s="51">
        <f t="shared" si="0"/>
        <v>18</v>
      </c>
    </row>
    <row r="26" spans="1:29" x14ac:dyDescent="0.25">
      <c r="A26">
        <f t="shared" si="1"/>
        <v>24</v>
      </c>
      <c r="B26">
        <f>IFERROR(MATCH($A26,fex!H$2:H$18,0),-1)</f>
        <v>-1</v>
      </c>
      <c r="C26" s="51">
        <f>IF(B26&lt;&gt;-1,INDEX(fex!F$2:F$18,B26),-1)</f>
        <v>-1</v>
      </c>
      <c r="D26">
        <f>IFERROR(MATCH($A26,fex!E$2:E$18,0),-1)</f>
        <v>-1</v>
      </c>
      <c r="E26" s="51">
        <f>IF(D26&lt;&gt;-1,INDEX(fex!F$2:F$18,D26),-1)</f>
        <v>-1</v>
      </c>
      <c r="F26" s="51">
        <f t="shared" si="0"/>
        <v>-1</v>
      </c>
    </row>
    <row r="27" spans="1:29" x14ac:dyDescent="0.25">
      <c r="A27">
        <f t="shared" si="1"/>
        <v>25</v>
      </c>
      <c r="B27">
        <f>IFERROR(MATCH($A27,fex!H$2:H$18,0),-1)</f>
        <v>17</v>
      </c>
      <c r="C27" s="51">
        <f>IF(B27&lt;&gt;-1,INDEX(fex!F$2:F$18,B27),-1)</f>
        <v>51</v>
      </c>
      <c r="D27">
        <f>IFERROR(MATCH($A27,fex!E$2:E$18,0),-1)</f>
        <v>-1</v>
      </c>
      <c r="E27" s="51">
        <f>IF(D27&lt;&gt;-1,INDEX(fex!F$2:F$18,D27),-1)</f>
        <v>-1</v>
      </c>
      <c r="F27" s="51">
        <f t="shared" si="0"/>
        <v>19</v>
      </c>
    </row>
    <row r="28" spans="1:29" x14ac:dyDescent="0.25">
      <c r="A28">
        <f t="shared" si="1"/>
        <v>26</v>
      </c>
      <c r="B28">
        <f>IFERROR(MATCH($A28,fex!H$2:H$18,0),-1)</f>
        <v>-1</v>
      </c>
      <c r="C28" s="51">
        <f>IF(B28&lt;&gt;-1,INDEX(fex!F$2:F$18,B28),-1)</f>
        <v>-1</v>
      </c>
      <c r="D28">
        <f>IFERROR(MATCH($A28,fex!E$2:E$18,0),-1)</f>
        <v>-1</v>
      </c>
      <c r="E28" s="51">
        <f>IF(D28&lt;&gt;-1,INDEX(fex!F$2:F$18,D28),-1)</f>
        <v>-1</v>
      </c>
      <c r="F28" s="51">
        <f t="shared" si="0"/>
        <v>-1</v>
      </c>
    </row>
    <row r="29" spans="1:29" x14ac:dyDescent="0.25">
      <c r="A29">
        <f t="shared" si="1"/>
        <v>27</v>
      </c>
      <c r="B29">
        <f>IFERROR(MATCH($A29,fex!H$2:H$18,0),-1)</f>
        <v>-1</v>
      </c>
      <c r="C29" s="51">
        <f>IF(B29&lt;&gt;-1,INDEX(fex!F$2:F$18,B29),-1)</f>
        <v>-1</v>
      </c>
      <c r="D29">
        <f>IFERROR(MATCH($A29,fex!E$2:E$18,0),-1)</f>
        <v>-1</v>
      </c>
      <c r="E29" s="51">
        <f>IF(D29&lt;&gt;-1,INDEX(fex!F$2:F$18,D29),-1)</f>
        <v>-1</v>
      </c>
      <c r="F29" s="51">
        <f t="shared" si="0"/>
        <v>-1</v>
      </c>
    </row>
    <row r="30" spans="1:29" x14ac:dyDescent="0.25">
      <c r="A30">
        <f t="shared" si="1"/>
        <v>28</v>
      </c>
      <c r="B30">
        <f>IFERROR(MATCH($A30,fex!H$2:H$18,0),-1)</f>
        <v>-1</v>
      </c>
      <c r="C30" s="51">
        <f>IF(B30&lt;&gt;-1,INDEX(fex!F$2:F$18,B30),-1)</f>
        <v>-1</v>
      </c>
      <c r="D30">
        <f>IFERROR(MATCH($A30,fex!E$2:E$18,0),-1)</f>
        <v>-1</v>
      </c>
      <c r="E30" s="51">
        <f>IF(D30&lt;&gt;-1,INDEX(fex!F$2:F$18,D30),-1)</f>
        <v>-1</v>
      </c>
      <c r="F30" s="51">
        <f t="shared" si="0"/>
        <v>-1</v>
      </c>
    </row>
    <row r="31" spans="1:29" x14ac:dyDescent="0.25">
      <c r="A31">
        <f t="shared" si="1"/>
        <v>29</v>
      </c>
      <c r="B31">
        <f>IFERROR(MATCH($A31,fex!H$2:H$18,0),-1)</f>
        <v>-1</v>
      </c>
      <c r="C31" s="51">
        <f>IF(B31&lt;&gt;-1,INDEX(fex!F$2:F$18,B31),-1)</f>
        <v>-1</v>
      </c>
      <c r="D31">
        <f>IFERROR(MATCH($A31,fex!E$2:E$18,0),-1)</f>
        <v>-1</v>
      </c>
      <c r="E31" s="51">
        <f>IF(D31&lt;&gt;-1,INDEX(fex!F$2:F$18,D31),-1)</f>
        <v>-1</v>
      </c>
      <c r="F31" s="51">
        <f t="shared" si="0"/>
        <v>-1</v>
      </c>
    </row>
    <row r="32" spans="1:29" x14ac:dyDescent="0.25">
      <c r="A32">
        <f t="shared" si="1"/>
        <v>30</v>
      </c>
      <c r="B32">
        <f>IFERROR(MATCH($A32,fex!H$2:H$18,0),-1)</f>
        <v>-1</v>
      </c>
      <c r="C32" s="51">
        <f>IF(B32&lt;&gt;-1,INDEX(fex!F$2:F$18,B32),-1)</f>
        <v>-1</v>
      </c>
      <c r="D32">
        <f>IFERROR(MATCH($A32,fex!E$2:E$18,0),-1)</f>
        <v>-1</v>
      </c>
      <c r="E32" s="51">
        <f>IF(D32&lt;&gt;-1,INDEX(fex!F$2:F$18,D32),-1)</f>
        <v>-1</v>
      </c>
      <c r="F32" s="51">
        <f t="shared" si="0"/>
        <v>-1</v>
      </c>
    </row>
    <row r="33" spans="1:6" x14ac:dyDescent="0.25">
      <c r="A33">
        <f t="shared" si="1"/>
        <v>31</v>
      </c>
      <c r="B33">
        <f>IFERROR(MATCH($A33,fex!H$2:H$18,0),-1)</f>
        <v>-1</v>
      </c>
      <c r="C33" s="51">
        <f>IF(B33&lt;&gt;-1,INDEX(fex!F$2:F$18,B33),-1)</f>
        <v>-1</v>
      </c>
      <c r="D33">
        <f>IFERROR(MATCH($A33,fex!E$2:E$18,0),-1)</f>
        <v>-1</v>
      </c>
      <c r="E33" s="51">
        <f>IF(D33&lt;&gt;-1,INDEX(fex!F$2:F$18,D33),-1)</f>
        <v>-1</v>
      </c>
      <c r="F33" s="51">
        <f t="shared" si="0"/>
        <v>-1</v>
      </c>
    </row>
    <row r="34" spans="1:6" x14ac:dyDescent="0.25">
      <c r="A34">
        <f t="shared" si="1"/>
        <v>32</v>
      </c>
      <c r="B34">
        <f>IFERROR(MATCH($A34,fex!H$2:H$18,0),-1)</f>
        <v>-1</v>
      </c>
      <c r="C34" s="51">
        <f>IF(B34&lt;&gt;-1,INDEX(fex!F$2:F$18,B34),-1)</f>
        <v>-1</v>
      </c>
      <c r="D34">
        <f>IFERROR(MATCH($A34,fex!E$2:E$18,0),-1)</f>
        <v>-1</v>
      </c>
      <c r="E34" s="51">
        <f>IF(D34&lt;&gt;-1,INDEX(fex!F$2:F$18,D34),-1)</f>
        <v>-1</v>
      </c>
      <c r="F34" s="51">
        <f t="shared" si="0"/>
        <v>-1</v>
      </c>
    </row>
    <row r="35" spans="1:6" x14ac:dyDescent="0.25">
      <c r="A35">
        <f t="shared" si="1"/>
        <v>33</v>
      </c>
      <c r="B35">
        <f>IFERROR(MATCH($A35,fex!H$2:H$18,0),-1)</f>
        <v>-1</v>
      </c>
      <c r="C35" s="51">
        <f>IF(B35&lt;&gt;-1,INDEX(fex!F$2:F$18,B35),-1)</f>
        <v>-1</v>
      </c>
      <c r="D35">
        <f>IFERROR(MATCH($A35,fex!E$2:E$18,0),-1)</f>
        <v>-1</v>
      </c>
      <c r="E35" s="51">
        <f>IF(D35&lt;&gt;-1,INDEX(fex!F$2:F$18,D35),-1)</f>
        <v>-1</v>
      </c>
      <c r="F35" s="51">
        <f t="shared" si="0"/>
        <v>-1</v>
      </c>
    </row>
    <row r="36" spans="1:6" x14ac:dyDescent="0.25">
      <c r="A36">
        <f t="shared" si="1"/>
        <v>34</v>
      </c>
      <c r="B36">
        <f>IFERROR(MATCH($A36,fex!H$2:H$18,0),-1)</f>
        <v>-1</v>
      </c>
      <c r="C36" s="51">
        <f>IF(B36&lt;&gt;-1,INDEX(fex!F$2:F$18,B36),-1)</f>
        <v>-1</v>
      </c>
      <c r="D36">
        <f>IFERROR(MATCH($A36,fex!E$2:E$18,0),-1)</f>
        <v>-1</v>
      </c>
      <c r="E36" s="51">
        <f>IF(D36&lt;&gt;-1,INDEX(fex!F$2:F$18,D36),-1)</f>
        <v>-1</v>
      </c>
      <c r="F36" s="51">
        <f t="shared" si="0"/>
        <v>-1</v>
      </c>
    </row>
    <row r="37" spans="1:6" x14ac:dyDescent="0.25">
      <c r="A37">
        <f t="shared" si="1"/>
        <v>35</v>
      </c>
      <c r="B37">
        <f>IFERROR(MATCH($A37,fex!H$2:H$18,0),-1)</f>
        <v>-1</v>
      </c>
      <c r="C37" s="51">
        <f>IF(B37&lt;&gt;-1,INDEX(fex!F$2:F$18,B37),-1)</f>
        <v>-1</v>
      </c>
      <c r="D37">
        <f>IFERROR(MATCH($A37,fex!E$2:E$18,0),-1)</f>
        <v>-1</v>
      </c>
      <c r="E37" s="51">
        <f>IF(D37&lt;&gt;-1,INDEX(fex!F$2:F$18,D37),-1)</f>
        <v>-1</v>
      </c>
      <c r="F37" s="51">
        <f t="shared" si="0"/>
        <v>-1</v>
      </c>
    </row>
    <row r="38" spans="1:6" x14ac:dyDescent="0.25">
      <c r="A38">
        <f t="shared" si="1"/>
        <v>36</v>
      </c>
      <c r="B38">
        <f>IFERROR(MATCH($A38,fex!H$2:H$18,0),-1)</f>
        <v>-1</v>
      </c>
      <c r="C38" s="51">
        <f>IF(B38&lt;&gt;-1,INDEX(fex!F$2:F$18,B38),-1)</f>
        <v>-1</v>
      </c>
      <c r="D38">
        <f>IFERROR(MATCH($A38,fex!E$2:E$18,0),-1)</f>
        <v>-1</v>
      </c>
      <c r="E38" s="51">
        <f>IF(D38&lt;&gt;-1,INDEX(fex!F$2:F$18,D38),-1)</f>
        <v>-1</v>
      </c>
      <c r="F38" s="51">
        <f t="shared" si="0"/>
        <v>-1</v>
      </c>
    </row>
    <row r="39" spans="1:6" x14ac:dyDescent="0.25">
      <c r="A39">
        <f t="shared" si="1"/>
        <v>37</v>
      </c>
      <c r="B39">
        <f>IFERROR(MATCH($A39,fex!H$2:H$18,0),-1)</f>
        <v>-1</v>
      </c>
      <c r="C39" s="51">
        <f>IF(B39&lt;&gt;-1,INDEX(fex!F$2:F$18,B39),-1)</f>
        <v>-1</v>
      </c>
      <c r="D39">
        <f>IFERROR(MATCH($A39,fex!E$2:E$18,0),-1)</f>
        <v>-1</v>
      </c>
      <c r="E39" s="51">
        <f>IF(D39&lt;&gt;-1,INDEX(fex!F$2:F$18,D39),-1)</f>
        <v>-1</v>
      </c>
      <c r="F39" s="51">
        <f t="shared" si="0"/>
        <v>-1</v>
      </c>
    </row>
    <row r="40" spans="1:6" x14ac:dyDescent="0.25">
      <c r="A40">
        <f t="shared" si="1"/>
        <v>38</v>
      </c>
      <c r="B40">
        <f>IFERROR(MATCH($A40,fex!H$2:H$18,0),-1)</f>
        <v>-1</v>
      </c>
      <c r="C40" s="51">
        <f>IF(B40&lt;&gt;-1,INDEX(fex!F$2:F$18,B40),-1)</f>
        <v>-1</v>
      </c>
      <c r="D40">
        <f>IFERROR(MATCH($A40,fex!E$2:E$18,0),-1)</f>
        <v>-1</v>
      </c>
      <c r="E40" s="51">
        <f>IF(D40&lt;&gt;-1,INDEX(fex!F$2:F$18,D40),-1)</f>
        <v>-1</v>
      </c>
      <c r="F40" s="51">
        <f t="shared" si="0"/>
        <v>-1</v>
      </c>
    </row>
    <row r="41" spans="1:6" x14ac:dyDescent="0.25">
      <c r="A41">
        <f t="shared" si="1"/>
        <v>39</v>
      </c>
      <c r="B41">
        <f>IFERROR(MATCH($A41,fex!H$2:H$18,0),-1)</f>
        <v>-1</v>
      </c>
      <c r="C41" s="51">
        <f>IF(B41&lt;&gt;-1,INDEX(fex!F$2:F$18,B41),-1)</f>
        <v>-1</v>
      </c>
      <c r="D41">
        <f>IFERROR(MATCH($A41,fex!E$2:E$18,0),-1)</f>
        <v>-1</v>
      </c>
      <c r="E41" s="51">
        <f>IF(D41&lt;&gt;-1,INDEX(fex!F$2:F$18,D41),-1)</f>
        <v>-1</v>
      </c>
      <c r="F41" s="51">
        <f t="shared" si="0"/>
        <v>-1</v>
      </c>
    </row>
    <row r="42" spans="1:6" x14ac:dyDescent="0.25">
      <c r="A42">
        <f t="shared" si="1"/>
        <v>40</v>
      </c>
      <c r="B42">
        <f>IFERROR(MATCH($A42,fex!H$2:H$18,0),-1)</f>
        <v>-1</v>
      </c>
      <c r="C42" s="51">
        <f>IF(B42&lt;&gt;-1,INDEX(fex!F$2:F$18,B42),-1)</f>
        <v>-1</v>
      </c>
      <c r="D42">
        <f>IFERROR(MATCH($A42,fex!E$2:E$18,0),-1)</f>
        <v>-1</v>
      </c>
      <c r="E42" s="51">
        <f>IF(D42&lt;&gt;-1,INDEX(fex!F$2:F$18,D42),-1)</f>
        <v>-1</v>
      </c>
      <c r="F42" s="51">
        <f t="shared" si="0"/>
        <v>-1</v>
      </c>
    </row>
    <row r="43" spans="1:6" x14ac:dyDescent="0.25">
      <c r="A43">
        <f t="shared" si="1"/>
        <v>41</v>
      </c>
      <c r="B43">
        <f>IFERROR(MATCH($A43,fex!H$2:H$18,0),-1)</f>
        <v>-1</v>
      </c>
      <c r="C43" s="51">
        <f>IF(B43&lt;&gt;-1,INDEX(fex!F$2:F$18,B43),-1)</f>
        <v>-1</v>
      </c>
      <c r="D43">
        <f>IFERROR(MATCH($A43,fex!E$2:E$18,0),-1)</f>
        <v>-1</v>
      </c>
      <c r="E43" s="51">
        <f>IF(D43&lt;&gt;-1,INDEX(fex!F$2:F$18,D43),-1)</f>
        <v>-1</v>
      </c>
      <c r="F43" s="51">
        <f t="shared" si="0"/>
        <v>-1</v>
      </c>
    </row>
    <row r="44" spans="1:6" x14ac:dyDescent="0.25">
      <c r="A44">
        <f t="shared" si="1"/>
        <v>42</v>
      </c>
      <c r="B44">
        <f>IFERROR(MATCH($A44,fex!H$2:H$18,0),-1)</f>
        <v>-1</v>
      </c>
      <c r="C44" s="51">
        <f>IF(B44&lt;&gt;-1,INDEX(fex!F$2:F$18,B44),-1)</f>
        <v>-1</v>
      </c>
      <c r="D44">
        <f>IFERROR(MATCH($A44,fex!E$2:E$18,0),-1)</f>
        <v>-1</v>
      </c>
      <c r="E44" s="51">
        <f>IF(D44&lt;&gt;-1,INDEX(fex!F$2:F$18,D44),-1)</f>
        <v>-1</v>
      </c>
      <c r="F44" s="51">
        <f t="shared" si="0"/>
        <v>-1</v>
      </c>
    </row>
    <row r="45" spans="1:6" x14ac:dyDescent="0.25">
      <c r="A45">
        <f t="shared" si="1"/>
        <v>43</v>
      </c>
      <c r="B45">
        <f>IFERROR(MATCH($A45,fex!H$2:H$18,0),-1)</f>
        <v>-1</v>
      </c>
      <c r="C45" s="51">
        <f>IF(B45&lt;&gt;-1,INDEX(fex!F$2:F$18,B45),-1)</f>
        <v>-1</v>
      </c>
      <c r="D45">
        <f>IFERROR(MATCH($A45,fex!E$2:E$18,0),-1)</f>
        <v>-1</v>
      </c>
      <c r="E45" s="51">
        <f>IF(D45&lt;&gt;-1,INDEX(fex!F$2:F$18,D45),-1)</f>
        <v>-1</v>
      </c>
      <c r="F45" s="51">
        <f t="shared" si="0"/>
        <v>-1</v>
      </c>
    </row>
    <row r="46" spans="1:6" x14ac:dyDescent="0.25">
      <c r="A46">
        <f t="shared" si="1"/>
        <v>44</v>
      </c>
      <c r="B46">
        <f>IFERROR(MATCH($A46,fex!H$2:H$18,0),-1)</f>
        <v>-1</v>
      </c>
      <c r="C46" s="51">
        <f>IF(B46&lt;&gt;-1,INDEX(fex!F$2:F$18,B46),-1)</f>
        <v>-1</v>
      </c>
      <c r="D46">
        <f>IFERROR(MATCH($A46,fex!E$2:E$18,0),-1)</f>
        <v>-1</v>
      </c>
      <c r="E46" s="51">
        <f>IF(D46&lt;&gt;-1,INDEX(fex!F$2:F$18,D46),-1)</f>
        <v>-1</v>
      </c>
      <c r="F46" s="51">
        <f t="shared" si="0"/>
        <v>-1</v>
      </c>
    </row>
    <row r="47" spans="1:6" x14ac:dyDescent="0.25">
      <c r="A47">
        <f t="shared" si="1"/>
        <v>45</v>
      </c>
      <c r="B47">
        <f>IFERROR(MATCH($A47,fex!H$2:H$18,0),-1)</f>
        <v>-1</v>
      </c>
      <c r="C47" s="51">
        <f>IF(B47&lt;&gt;-1,INDEX(fex!F$2:F$18,B47),-1)</f>
        <v>-1</v>
      </c>
      <c r="D47">
        <f>IFERROR(MATCH($A47,fex!E$2:E$18,0),-1)</f>
        <v>-1</v>
      </c>
      <c r="E47" s="51">
        <f>IF(D47&lt;&gt;-1,INDEX(fex!F$2:F$18,D47),-1)</f>
        <v>-1</v>
      </c>
      <c r="F47" s="51">
        <f t="shared" si="0"/>
        <v>-1</v>
      </c>
    </row>
    <row r="48" spans="1:6" x14ac:dyDescent="0.25">
      <c r="A48">
        <f t="shared" si="1"/>
        <v>46</v>
      </c>
      <c r="B48">
        <f>IFERROR(MATCH($A48,fex!H$2:H$18,0),-1)</f>
        <v>-1</v>
      </c>
      <c r="C48" s="51">
        <f>IF(B48&lt;&gt;-1,INDEX(fex!F$2:F$18,B48),-1)</f>
        <v>-1</v>
      </c>
      <c r="D48">
        <f>IFERROR(MATCH($A48,fex!E$2:E$18,0),-1)</f>
        <v>-1</v>
      </c>
      <c r="E48" s="51">
        <f>IF(D48&lt;&gt;-1,INDEX(fex!F$2:F$18,D48),-1)</f>
        <v>-1</v>
      </c>
      <c r="F48" s="51">
        <f t="shared" si="0"/>
        <v>-1</v>
      </c>
    </row>
    <row r="49" spans="1:6" x14ac:dyDescent="0.25">
      <c r="A49">
        <f t="shared" si="1"/>
        <v>47</v>
      </c>
      <c r="B49">
        <f>IFERROR(MATCH($A49,fex!H$2:H$18,0),-1)</f>
        <v>-1</v>
      </c>
      <c r="C49" s="51">
        <f>IF(B49&lt;&gt;-1,INDEX(fex!F$2:F$18,B49),-1)</f>
        <v>-1</v>
      </c>
      <c r="D49">
        <f>IFERROR(MATCH($A49,fex!E$2:E$18,0),-1)</f>
        <v>-1</v>
      </c>
      <c r="E49" s="51">
        <f>IF(D49&lt;&gt;-1,INDEX(fex!F$2:F$18,D49),-1)</f>
        <v>-1</v>
      </c>
      <c r="F49" s="51">
        <f t="shared" si="0"/>
        <v>-1</v>
      </c>
    </row>
    <row r="50" spans="1:6" x14ac:dyDescent="0.25">
      <c r="A50">
        <f t="shared" si="1"/>
        <v>48</v>
      </c>
      <c r="B50">
        <f>IFERROR(MATCH($A50,fex!H$2:H$18,0),-1)</f>
        <v>-1</v>
      </c>
      <c r="C50" s="51">
        <f>IF(B50&lt;&gt;-1,INDEX(fex!F$2:F$18,B50),-1)</f>
        <v>-1</v>
      </c>
      <c r="D50">
        <f>IFERROR(MATCH($A50,fex!E$2:E$18,0),-1)</f>
        <v>-1</v>
      </c>
      <c r="E50" s="51">
        <f>IF(D50&lt;&gt;-1,INDEX(fex!F$2:F$18,D50),-1)</f>
        <v>-1</v>
      </c>
      <c r="F50" s="51">
        <f t="shared" si="0"/>
        <v>-1</v>
      </c>
    </row>
    <row r="51" spans="1:6" x14ac:dyDescent="0.25">
      <c r="A51">
        <f t="shared" si="1"/>
        <v>49</v>
      </c>
      <c r="B51">
        <f>IFERROR(MATCH($A51,fex!H$2:H$18,0),-1)</f>
        <v>-1</v>
      </c>
      <c r="C51" s="51">
        <f>IF(B51&lt;&gt;-1,INDEX(fex!F$2:F$18,B51),-1)</f>
        <v>-1</v>
      </c>
      <c r="D51">
        <f>IFERROR(MATCH($A51,fex!E$2:E$18,0),-1)</f>
        <v>-1</v>
      </c>
      <c r="E51" s="51">
        <f>IF(D51&lt;&gt;-1,INDEX(fex!F$2:F$18,D51),-1)</f>
        <v>-1</v>
      </c>
      <c r="F51" s="51">
        <f t="shared" si="0"/>
        <v>-1</v>
      </c>
    </row>
    <row r="52" spans="1:6" x14ac:dyDescent="0.25">
      <c r="A52">
        <f t="shared" si="1"/>
        <v>50</v>
      </c>
      <c r="B52">
        <f>IFERROR(MATCH($A52,fex!H$2:H$18,0),-1)</f>
        <v>-1</v>
      </c>
      <c r="C52" s="51">
        <f>IF(B52&lt;&gt;-1,INDEX(fex!F$2:F$18,B52),-1)</f>
        <v>-1</v>
      </c>
      <c r="D52">
        <f>IFERROR(MATCH($A52,fex!E$2:E$18,0),-1)</f>
        <v>-1</v>
      </c>
      <c r="E52" s="51">
        <f>IF(D52&lt;&gt;-1,INDEX(fex!F$2:F$18,D52),-1)</f>
        <v>-1</v>
      </c>
      <c r="F52" s="51">
        <f t="shared" si="0"/>
        <v>-1</v>
      </c>
    </row>
    <row r="53" spans="1:6" x14ac:dyDescent="0.25">
      <c r="A53">
        <f t="shared" si="1"/>
        <v>51</v>
      </c>
      <c r="B53">
        <f>IFERROR(MATCH($A53,fex!H$2:H$18,0),-1)</f>
        <v>-1</v>
      </c>
      <c r="C53" s="51">
        <f>IF(B53&lt;&gt;-1,INDEX(fex!F$2:F$18,B53),-1)</f>
        <v>-1</v>
      </c>
      <c r="D53">
        <f>IFERROR(MATCH($A53,fex!E$2:E$18,0),-1)</f>
        <v>-1</v>
      </c>
      <c r="E53" s="51">
        <f>IF(D53&lt;&gt;-1,INDEX(fex!F$2:F$18,D53),-1)</f>
        <v>-1</v>
      </c>
      <c r="F53" s="51">
        <f t="shared" si="0"/>
        <v>-1</v>
      </c>
    </row>
    <row r="54" spans="1:6" x14ac:dyDescent="0.25">
      <c r="A54">
        <f t="shared" si="1"/>
        <v>52</v>
      </c>
      <c r="B54">
        <f>IFERROR(MATCH($A54,fex!H$2:H$18,0),-1)</f>
        <v>-1</v>
      </c>
      <c r="C54" s="51">
        <f>IF(B54&lt;&gt;-1,INDEX(fex!F$2:F$18,B54),-1)</f>
        <v>-1</v>
      </c>
      <c r="D54">
        <f>IFERROR(MATCH($A54,fex!E$2:E$18,0),-1)</f>
        <v>-1</v>
      </c>
      <c r="E54" s="51">
        <f>IF(D54&lt;&gt;-1,INDEX(fex!F$2:F$18,D54),-1)</f>
        <v>-1</v>
      </c>
      <c r="F54" s="51">
        <f t="shared" si="0"/>
        <v>-1</v>
      </c>
    </row>
    <row r="55" spans="1:6" x14ac:dyDescent="0.25">
      <c r="A55">
        <f t="shared" si="1"/>
        <v>53</v>
      </c>
      <c r="B55">
        <f>IFERROR(MATCH($A55,fex!H$2:H$18,0),-1)</f>
        <v>-1</v>
      </c>
      <c r="C55" s="51">
        <f>IF(B55&lt;&gt;-1,INDEX(fex!F$2:F$18,B55),-1)</f>
        <v>-1</v>
      </c>
      <c r="D55">
        <f>IFERROR(MATCH($A55,fex!E$2:E$18,0),-1)</f>
        <v>-1</v>
      </c>
      <c r="E55" s="51">
        <f>IF(D55&lt;&gt;-1,INDEX(fex!F$2:F$18,D55),-1)</f>
        <v>-1</v>
      </c>
      <c r="F55" s="51">
        <f t="shared" si="0"/>
        <v>-1</v>
      </c>
    </row>
    <row r="56" spans="1:6" x14ac:dyDescent="0.25">
      <c r="A56">
        <f t="shared" si="1"/>
        <v>54</v>
      </c>
      <c r="B56">
        <f>IFERROR(MATCH($A56,fex!H$2:H$18,0),-1)</f>
        <v>-1</v>
      </c>
      <c r="C56" s="51">
        <f>IF(B56&lt;&gt;-1,INDEX(fex!F$2:F$18,B56),-1)</f>
        <v>-1</v>
      </c>
      <c r="D56">
        <f>IFERROR(MATCH($A56,fex!E$2:E$18,0),-1)</f>
        <v>-1</v>
      </c>
      <c r="E56" s="51">
        <f>IF(D56&lt;&gt;-1,INDEX(fex!F$2:F$18,D56),-1)</f>
        <v>-1</v>
      </c>
      <c r="F56" s="51">
        <f t="shared" si="0"/>
        <v>-1</v>
      </c>
    </row>
    <row r="57" spans="1:6" x14ac:dyDescent="0.25">
      <c r="A57">
        <f t="shared" si="1"/>
        <v>55</v>
      </c>
      <c r="B57">
        <f>IFERROR(MATCH($A57,fex!H$2:H$18,0),-1)</f>
        <v>-1</v>
      </c>
      <c r="C57" s="51">
        <f>IF(B57&lt;&gt;-1,INDEX(fex!F$2:F$18,B57),-1)</f>
        <v>-1</v>
      </c>
      <c r="D57">
        <f>IFERROR(MATCH($A57,fex!E$2:E$18,0),-1)</f>
        <v>-1</v>
      </c>
      <c r="E57" s="51">
        <f>IF(D57&lt;&gt;-1,INDEX(fex!F$2:F$18,D57),-1)</f>
        <v>-1</v>
      </c>
      <c r="F57" s="51">
        <f t="shared" si="0"/>
        <v>-1</v>
      </c>
    </row>
    <row r="58" spans="1:6" x14ac:dyDescent="0.25">
      <c r="A58">
        <f t="shared" si="1"/>
        <v>56</v>
      </c>
      <c r="B58">
        <f>IFERROR(MATCH($A58,fex!H$2:H$18,0),-1)</f>
        <v>-1</v>
      </c>
      <c r="C58" s="51">
        <f>IF(B58&lt;&gt;-1,INDEX(fex!F$2:F$18,B58),-1)</f>
        <v>-1</v>
      </c>
      <c r="D58">
        <f>IFERROR(MATCH($A58,fex!E$2:E$18,0),-1)</f>
        <v>-1</v>
      </c>
      <c r="E58" s="51">
        <f>IF(D58&lt;&gt;-1,INDEX(fex!F$2:F$18,D58),-1)</f>
        <v>-1</v>
      </c>
      <c r="F58" s="51">
        <f t="shared" si="0"/>
        <v>-1</v>
      </c>
    </row>
    <row r="59" spans="1:6" x14ac:dyDescent="0.25">
      <c r="A59">
        <f>A58+1</f>
        <v>57</v>
      </c>
      <c r="B59">
        <f>IFERROR(MATCH($A59,fex!H$2:H$18,0),-1)</f>
        <v>-1</v>
      </c>
      <c r="C59" s="51">
        <f>IF(B59&lt;&gt;-1,INDEX(fex!F$2:F$18,B59),-1)</f>
        <v>-1</v>
      </c>
      <c r="D59">
        <f>IFERROR(MATCH($A59,fex!E$2:E$18,0),-1)</f>
        <v>-1</v>
      </c>
      <c r="E59" s="51">
        <f>IF(D59&lt;&gt;-1,INDEX(fex!F$2:F$18,D59),-1)</f>
        <v>-1</v>
      </c>
      <c r="F59" s="51">
        <f t="shared" si="0"/>
        <v>-1</v>
      </c>
    </row>
    <row r="60" spans="1:6" x14ac:dyDescent="0.25">
      <c r="A60">
        <f t="shared" si="1"/>
        <v>58</v>
      </c>
      <c r="B60">
        <f>IFERROR(MATCH($A60,fex!H$2:H$18,0),-1)</f>
        <v>-1</v>
      </c>
      <c r="C60" s="51">
        <f>IF(B60&lt;&gt;-1,INDEX(fex!F$2:F$18,B60),-1)</f>
        <v>-1</v>
      </c>
      <c r="D60">
        <f>IFERROR(MATCH($A60,fex!E$2:E$18,0),-1)</f>
        <v>-1</v>
      </c>
      <c r="E60" s="51">
        <f>IF(D60&lt;&gt;-1,INDEX(fex!F$2:F$18,D60),-1)</f>
        <v>-1</v>
      </c>
      <c r="F60" s="51">
        <f t="shared" si="0"/>
        <v>-1</v>
      </c>
    </row>
    <row r="61" spans="1:6" x14ac:dyDescent="0.25">
      <c r="A61">
        <f t="shared" si="1"/>
        <v>59</v>
      </c>
      <c r="B61">
        <f>IFERROR(MATCH($A61,fex!H$2:H$18,0),-1)</f>
        <v>-1</v>
      </c>
      <c r="C61" s="51">
        <f>IF(B61&lt;&gt;-1,INDEX(fex!F$2:F$18,B61),-1)</f>
        <v>-1</v>
      </c>
      <c r="D61">
        <f>IFERROR(MATCH($A61,fex!E$2:E$18,0),-1)</f>
        <v>-1</v>
      </c>
      <c r="E61" s="51">
        <f>IF(D61&lt;&gt;-1,INDEX(fex!F$2:F$18,D61),-1)</f>
        <v>-1</v>
      </c>
      <c r="F61" s="51">
        <f t="shared" si="0"/>
        <v>-1</v>
      </c>
    </row>
    <row r="62" spans="1:6" x14ac:dyDescent="0.25">
      <c r="A62">
        <f t="shared" si="1"/>
        <v>60</v>
      </c>
      <c r="B62">
        <f>IFERROR(MATCH($A62,fex!H$2:H$18,0),-1)</f>
        <v>-1</v>
      </c>
      <c r="C62" s="51">
        <f>IF(B62&lt;&gt;-1,INDEX(fex!F$2:F$18,B62),-1)</f>
        <v>-1</v>
      </c>
      <c r="D62">
        <f>IFERROR(MATCH($A62,fex!E$2:E$18,0),-1)</f>
        <v>-1</v>
      </c>
      <c r="E62" s="51">
        <f>IF(D62&lt;&gt;-1,INDEX(fex!F$2:F$18,D62),-1)</f>
        <v>-1</v>
      </c>
      <c r="F62" s="51">
        <f t="shared" si="0"/>
        <v>-1</v>
      </c>
    </row>
    <row r="63" spans="1:6" x14ac:dyDescent="0.25">
      <c r="A63">
        <f t="shared" si="1"/>
        <v>61</v>
      </c>
      <c r="B63">
        <f>IFERROR(MATCH($A63,fex!H$2:H$18,0),-1)</f>
        <v>-1</v>
      </c>
      <c r="C63" s="51">
        <f>IF(B63&lt;&gt;-1,INDEX(fex!F$2:F$18,B63),-1)</f>
        <v>-1</v>
      </c>
      <c r="D63">
        <f>IFERROR(MATCH($A63,fex!E$2:E$18,0),-1)</f>
        <v>-1</v>
      </c>
      <c r="E63" s="51">
        <f>IF(D63&lt;&gt;-1,INDEX(fex!F$2:F$18,D63),-1)</f>
        <v>-1</v>
      </c>
      <c r="F63" s="51">
        <f t="shared" si="0"/>
        <v>-1</v>
      </c>
    </row>
    <row r="64" spans="1:6" x14ac:dyDescent="0.25">
      <c r="A64">
        <f t="shared" si="1"/>
        <v>62</v>
      </c>
      <c r="B64">
        <f>IFERROR(MATCH($A64,fex!H$2:H$18,0),-1)</f>
        <v>-1</v>
      </c>
      <c r="C64" s="51">
        <f>IF(B64&lt;&gt;-1,INDEX(fex!F$2:F$18,B64),-1)</f>
        <v>-1</v>
      </c>
      <c r="D64">
        <f>IFERROR(MATCH($A64,fex!E$2:E$18,0),-1)</f>
        <v>-1</v>
      </c>
      <c r="E64" s="51">
        <f>IF(D64&lt;&gt;-1,INDEX(fex!F$2:F$18,D64),-1)</f>
        <v>-1</v>
      </c>
      <c r="F64" s="51">
        <f t="shared" si="0"/>
        <v>-1</v>
      </c>
    </row>
    <row r="65" spans="1:6" ht="15.75" thickBot="1" x14ac:dyDescent="0.3">
      <c r="A65">
        <f t="shared" si="1"/>
        <v>63</v>
      </c>
      <c r="B65">
        <f>IFERROR(MATCH($A65,fex!H$2:H$18,0),-1)</f>
        <v>-1</v>
      </c>
      <c r="C65" s="52">
        <f>IF(B65&lt;&gt;-1,INDEX(fex!F$2:F$18,B65),-1)</f>
        <v>-1</v>
      </c>
      <c r="D65">
        <f>IFERROR(MATCH($A65,fex!E$2:E$18,0),-1)</f>
        <v>-1</v>
      </c>
      <c r="E65" s="52">
        <f>IF(D65&lt;&gt;-1,INDEX(fex!F$2:F$18,D65),-1)</f>
        <v>-1</v>
      </c>
      <c r="F65" s="52">
        <f t="shared" si="0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2" sqref="O2:O18"/>
    </sheetView>
  </sheetViews>
  <sheetFormatPr defaultRowHeight="15" x14ac:dyDescent="0.25"/>
  <cols>
    <col min="1" max="1" width="8.85546875" bestFit="1" customWidth="1"/>
    <col min="2" max="2" width="6.140625" customWidth="1"/>
    <col min="3" max="3" width="4.42578125" hidden="1" customWidth="1"/>
    <col min="4" max="4" width="5.140625" hidden="1" customWidth="1"/>
    <col min="5" max="5" width="5.5703125" customWidth="1"/>
    <col min="6" max="6" width="6.7109375" customWidth="1"/>
    <col min="7" max="7" width="6.28515625" customWidth="1"/>
    <col min="8" max="8" width="7" customWidth="1"/>
    <col min="9" max="9" width="5.28515625" customWidth="1"/>
    <col min="10" max="10" width="6.85546875" customWidth="1"/>
    <col min="11" max="11" width="7" bestFit="1" customWidth="1"/>
    <col min="12" max="12" width="5.5703125" bestFit="1" customWidth="1"/>
    <col min="13" max="13" width="28" bestFit="1" customWidth="1"/>
    <col min="14" max="14" width="2.42578125" customWidth="1"/>
    <col min="15" max="15" width="49.140625" bestFit="1" customWidth="1"/>
  </cols>
  <sheetData>
    <row r="1" spans="1:15" ht="15.75" thickBot="1" x14ac:dyDescent="0.3">
      <c r="B1" s="10"/>
      <c r="C1" s="16"/>
      <c r="D1" s="16"/>
      <c r="E1" s="16" t="s">
        <v>104</v>
      </c>
      <c r="F1" s="16" t="s">
        <v>103</v>
      </c>
      <c r="G1" s="16" t="s">
        <v>101</v>
      </c>
      <c r="H1" s="11" t="s">
        <v>842</v>
      </c>
      <c r="J1" t="s">
        <v>841</v>
      </c>
      <c r="O1" t="s">
        <v>843</v>
      </c>
    </row>
    <row r="2" spans="1:15" x14ac:dyDescent="0.25">
      <c r="A2" s="31" t="s">
        <v>163</v>
      </c>
      <c r="B2" s="41">
        <v>3</v>
      </c>
      <c r="C2" s="42">
        <f>IFERROR(MATCH(B2,Cubietruck!A$4:A$14,0),0)</f>
        <v>1</v>
      </c>
      <c r="D2" s="42">
        <f>IFERROR(MATCH(B2,Cubietruck!L$4:L$14,0),0)</f>
        <v>0</v>
      </c>
      <c r="E2" s="42">
        <f>IF(C2&lt;&gt;0,INDEX(Cubietruck!A$4:A$14,C2,0),INDEX(Cubietruck!L$4:L$14,D2,0))</f>
        <v>3</v>
      </c>
      <c r="F2" s="42">
        <f>IF(C2&lt;&gt;0,INDEX(Cubietruck!C$4:C$14,C2,0),INDEX(Cubietruck!J$4:J$14,D2,0))</f>
        <v>83</v>
      </c>
      <c r="G2" s="42">
        <f>IF(C2&lt;&gt;0,INDEX(Cubietruck!B$4:B$14,C2,0),INDEX(Cubietruck!K$4:K$14,D2,0))</f>
        <v>7</v>
      </c>
      <c r="H2" s="43">
        <f>IF(C2&lt;&gt;0,INDEX(Cubietruck!F$4:F$14,C2,0),INDEX(Cubietruck!G$4:G$14,D2,0))</f>
        <v>5</v>
      </c>
      <c r="I2" s="32">
        <f>MATCH(F2,pins!A$2:A$19,0)</f>
        <v>10</v>
      </c>
      <c r="J2" s="32" t="str">
        <f>INDEX(pins!C$2:C$19,I2)</f>
        <v>PC19</v>
      </c>
      <c r="K2" s="31" t="s">
        <v>168</v>
      </c>
      <c r="L2" s="32" t="str">
        <f>J2</f>
        <v>PC19</v>
      </c>
      <c r="M2" s="31" t="s">
        <v>167</v>
      </c>
      <c r="N2" s="32"/>
      <c r="O2" s="47" t="str">
        <f t="shared" ref="O2:O18" si="0">CONCATENATE(A2,B2,K2,L2,M2)</f>
        <v>gpio_pin_3 = port:PC19&lt;1&gt;&lt;default&gt;&lt;default&gt;&lt;default&gt;</v>
      </c>
    </row>
    <row r="3" spans="1:15" x14ac:dyDescent="0.25">
      <c r="A3" s="31" t="s">
        <v>163</v>
      </c>
      <c r="B3" s="41">
        <f>B2+1</f>
        <v>4</v>
      </c>
      <c r="C3" s="42">
        <f>IFERROR(MATCH(B3,Cubietruck!A$4:A$14,0),0)</f>
        <v>0</v>
      </c>
      <c r="D3" s="42">
        <f>IFERROR(MATCH(B3,Cubietruck!L$4:L$14,0),0)</f>
        <v>1</v>
      </c>
      <c r="E3" s="42">
        <f>IF(C3&lt;&gt;0,INDEX(Cubietruck!A$4:A$14,C3,0),INDEX(Cubietruck!L$4:L$14,D3,0))</f>
        <v>4</v>
      </c>
      <c r="F3" s="42">
        <f>IF(C3&lt;&gt;0,INDEX(Cubietruck!C$4:C$14,C3,0),INDEX(Cubietruck!J$4:J$14,D3,0))</f>
        <v>85</v>
      </c>
      <c r="G3" s="42">
        <f>IF(C3&lt;&gt;0,INDEX(Cubietruck!B$4:B$14,C3,0),INDEX(Cubietruck!K$4:K$14,D3,0))</f>
        <v>4</v>
      </c>
      <c r="H3" s="43">
        <f>IF(C3&lt;&gt;0,INDEX(Cubietruck!F$4:F$14,C3,0),INDEX(Cubietruck!G$4:G$14,D3,0))</f>
        <v>6</v>
      </c>
      <c r="I3" s="32">
        <f>MATCH(F3,pins!A$2:A$19,0)</f>
        <v>12</v>
      </c>
      <c r="J3" s="32" t="str">
        <f>INDEX(pins!C$2:C$19,I3)</f>
        <v>PC21</v>
      </c>
      <c r="K3" s="31" t="s">
        <v>168</v>
      </c>
      <c r="L3" s="32" t="str">
        <f t="shared" ref="L3:L18" si="1">J3</f>
        <v>PC21</v>
      </c>
      <c r="M3" s="31" t="s">
        <v>167</v>
      </c>
      <c r="N3" s="32"/>
      <c r="O3" s="48" t="str">
        <f t="shared" si="0"/>
        <v>gpio_pin_4 = port:PC21&lt;1&gt;&lt;default&gt;&lt;default&gt;&lt;default&gt;</v>
      </c>
    </row>
    <row r="4" spans="1:15" x14ac:dyDescent="0.25">
      <c r="A4" s="31" t="s">
        <v>163</v>
      </c>
      <c r="B4" s="41">
        <f t="shared" ref="B4:B18" si="2">B3+1</f>
        <v>5</v>
      </c>
      <c r="C4" s="42">
        <f>IFERROR(MATCH(B4,Cubietruck!A$4:A$14,0),0)</f>
        <v>2</v>
      </c>
      <c r="D4" s="42">
        <f>IFERROR(MATCH(B4,Cubietruck!L$4:L$14,0),0)</f>
        <v>0</v>
      </c>
      <c r="E4" s="42">
        <f>IF(C4&lt;&gt;0,INDEX(Cubietruck!A$4:A$14,C4,0),INDEX(Cubietruck!L$4:L$14,D4,0))</f>
        <v>5</v>
      </c>
      <c r="F4" s="42">
        <f>IF(C4&lt;&gt;0,INDEX(Cubietruck!C$4:C$14,C4,0),INDEX(Cubietruck!J$4:J$14,D4,0))</f>
        <v>84</v>
      </c>
      <c r="G4" s="42">
        <f>IF(C4&lt;&gt;0,INDEX(Cubietruck!B$4:B$14,C4,0),INDEX(Cubietruck!K$4:K$14,D4,0))</f>
        <v>3</v>
      </c>
      <c r="H4" s="43">
        <f>IF(C4&lt;&gt;0,INDEX(Cubietruck!F$4:F$14,C4,0),INDEX(Cubietruck!G$4:G$14,D4,0))</f>
        <v>7</v>
      </c>
      <c r="I4" s="32">
        <f>MATCH(F4,pins!A$2:A$19,0)</f>
        <v>11</v>
      </c>
      <c r="J4" s="32" t="str">
        <f>INDEX(pins!C$2:C$19,I4)</f>
        <v>PC20</v>
      </c>
      <c r="K4" s="31" t="s">
        <v>168</v>
      </c>
      <c r="L4" s="32" t="str">
        <f t="shared" si="1"/>
        <v>PC20</v>
      </c>
      <c r="M4" s="31" t="s">
        <v>167</v>
      </c>
      <c r="N4" s="32"/>
      <c r="O4" s="48" t="str">
        <f t="shared" si="0"/>
        <v>gpio_pin_5 = port:PC20&lt;1&gt;&lt;default&gt;&lt;default&gt;&lt;default&gt;</v>
      </c>
    </row>
    <row r="5" spans="1:15" x14ac:dyDescent="0.25">
      <c r="A5" s="31" t="s">
        <v>163</v>
      </c>
      <c r="B5" s="41">
        <f t="shared" si="2"/>
        <v>6</v>
      </c>
      <c r="C5" s="42">
        <f>IFERROR(MATCH(B5,Cubietruck!A$4:A$14,0),0)</f>
        <v>0</v>
      </c>
      <c r="D5" s="42">
        <f>IFERROR(MATCH(B5,Cubietruck!L$4:L$14,0),0)</f>
        <v>2</v>
      </c>
      <c r="E5" s="42">
        <f>IF(C5&lt;&gt;0,INDEX(Cubietruck!A$4:A$14,C5,0),INDEX(Cubietruck!L$4:L$14,D5,0))</f>
        <v>6</v>
      </c>
      <c r="F5" s="42">
        <f>IF(C5&lt;&gt;0,INDEX(Cubietruck!C$4:C$14,C5,0),INDEX(Cubietruck!J$4:J$14,D5,0))</f>
        <v>86</v>
      </c>
      <c r="G5" s="42">
        <f>IF(C5&lt;&gt;0,INDEX(Cubietruck!B$4:B$14,C5,0),INDEX(Cubietruck!K$4:K$14,D5,0))</f>
        <v>5</v>
      </c>
      <c r="H5" s="43">
        <f>IF(C5&lt;&gt;0,INDEX(Cubietruck!F$4:F$14,C5,0),INDEX(Cubietruck!G$4:G$14,D5,0))</f>
        <v>8</v>
      </c>
      <c r="I5" s="32">
        <f>MATCH(F5,pins!A$2:A$19,0)</f>
        <v>13</v>
      </c>
      <c r="J5" s="32" t="str">
        <f>INDEX(pins!C$2:C$19,I5)</f>
        <v>PC22</v>
      </c>
      <c r="K5" s="31" t="s">
        <v>168</v>
      </c>
      <c r="L5" s="32" t="str">
        <f t="shared" si="1"/>
        <v>PC22</v>
      </c>
      <c r="M5" s="31" t="s">
        <v>167</v>
      </c>
      <c r="N5" s="32"/>
      <c r="O5" s="48" t="str">
        <f t="shared" si="0"/>
        <v>gpio_pin_6 = port:PC22&lt;1&gt;&lt;default&gt;&lt;default&gt;&lt;default&gt;</v>
      </c>
    </row>
    <row r="6" spans="1:15" x14ac:dyDescent="0.25">
      <c r="A6" s="31" t="s">
        <v>163</v>
      </c>
      <c r="B6" s="41">
        <f t="shared" si="2"/>
        <v>7</v>
      </c>
      <c r="C6" s="42">
        <f>IFERROR(MATCH(B6,Cubietruck!A$4:A$14,0),0)</f>
        <v>3</v>
      </c>
      <c r="D6" s="42">
        <f>IFERROR(MATCH(B6,Cubietruck!L$4:L$14,0),0)</f>
        <v>0</v>
      </c>
      <c r="E6" s="42">
        <f>IF(C6&lt;&gt;0,INDEX(Cubietruck!A$4:A$14,C6,0),INDEX(Cubietruck!L$4:L$14,D6,0))</f>
        <v>7</v>
      </c>
      <c r="F6" s="42">
        <f>IF(C6&lt;&gt;0,INDEX(Cubietruck!C$4:C$14,C6,0),INDEX(Cubietruck!J$4:J$14,D6,0))</f>
        <v>46</v>
      </c>
      <c r="G6" s="42">
        <f>IF(C6&lt;&gt;0,INDEX(Cubietruck!B$4:B$14,C6,0),INDEX(Cubietruck!K$4:K$14,D6,0))</f>
        <v>10</v>
      </c>
      <c r="H6" s="43">
        <f>IF(C6&lt;&gt;0,INDEX(Cubietruck!F$4:F$14,C6,0),INDEX(Cubietruck!G$4:G$14,D6,0))</f>
        <v>9</v>
      </c>
      <c r="I6" s="32">
        <f>MATCH(F6,pins!A$2:A$19,0)</f>
        <v>4</v>
      </c>
      <c r="J6" s="32" t="str">
        <f>INDEX(pins!C$2:C$19,I6)</f>
        <v>PB14</v>
      </c>
      <c r="K6" s="31" t="s">
        <v>168</v>
      </c>
      <c r="L6" s="32" t="str">
        <f t="shared" si="1"/>
        <v>PB14</v>
      </c>
      <c r="M6" s="31" t="s">
        <v>167</v>
      </c>
      <c r="N6" s="32"/>
      <c r="O6" s="48" t="str">
        <f t="shared" si="0"/>
        <v>gpio_pin_7 = port:PB14&lt;1&gt;&lt;default&gt;&lt;default&gt;&lt;default&gt;</v>
      </c>
    </row>
    <row r="7" spans="1:15" x14ac:dyDescent="0.25">
      <c r="A7" s="31" t="s">
        <v>163</v>
      </c>
      <c r="B7" s="41">
        <f t="shared" si="2"/>
        <v>8</v>
      </c>
      <c r="C7" s="42">
        <f>IFERROR(MATCH(B7,Cubietruck!A$4:A$14,0),0)</f>
        <v>0</v>
      </c>
      <c r="D7" s="42">
        <f>IFERROR(MATCH(B7,Cubietruck!L$4:L$14,0),0)</f>
        <v>3</v>
      </c>
      <c r="E7" s="42">
        <f>IF(C7&lt;&gt;0,INDEX(Cubietruck!A$4:A$14,C7,0),INDEX(Cubietruck!L$4:L$14,D7,0))</f>
        <v>8</v>
      </c>
      <c r="F7" s="42">
        <f>IF(C7&lt;&gt;0,INDEX(Cubietruck!C$4:C$14,C7,0),INDEX(Cubietruck!J$4:J$14,D7,0))</f>
        <v>48</v>
      </c>
      <c r="G7" s="42">
        <f>IF(C7&lt;&gt;0,INDEX(Cubietruck!B$4:B$14,C7,0),INDEX(Cubietruck!K$4:K$14,D7,0))</f>
        <v>12</v>
      </c>
      <c r="H7" s="43">
        <f>IF(C7&lt;&gt;0,INDEX(Cubietruck!F$4:F$14,C7,0),INDEX(Cubietruck!G$4:G$14,D7,0))</f>
        <v>10</v>
      </c>
      <c r="I7" s="32">
        <f>MATCH(F7,pins!A$2:A$19,0)</f>
        <v>6</v>
      </c>
      <c r="J7" s="32" t="str">
        <f>INDEX(pins!C$2:C$19,I7)</f>
        <v>PB16</v>
      </c>
      <c r="K7" s="31" t="s">
        <v>168</v>
      </c>
      <c r="L7" s="32" t="str">
        <f t="shared" si="1"/>
        <v>PB16</v>
      </c>
      <c r="M7" s="31" t="s">
        <v>167</v>
      </c>
      <c r="N7" s="32"/>
      <c r="O7" s="48" t="str">
        <f t="shared" si="0"/>
        <v>gpio_pin_8 = port:PB16&lt;1&gt;&lt;default&gt;&lt;default&gt;&lt;default&gt;</v>
      </c>
    </row>
    <row r="8" spans="1:15" x14ac:dyDescent="0.25">
      <c r="A8" s="31" t="s">
        <v>163</v>
      </c>
      <c r="B8" s="41">
        <f t="shared" si="2"/>
        <v>9</v>
      </c>
      <c r="C8" s="42">
        <f>IFERROR(MATCH(B8,Cubietruck!A$4:A$14,0),0)</f>
        <v>4</v>
      </c>
      <c r="D8" s="42">
        <f>IFERROR(MATCH(B8,Cubietruck!L$4:L$14,0),0)</f>
        <v>0</v>
      </c>
      <c r="E8" s="42">
        <f>IF(C8&lt;&gt;0,INDEX(Cubietruck!A$4:A$14,C8,0),INDEX(Cubietruck!L$4:L$14,D8,0))</f>
        <v>9</v>
      </c>
      <c r="F8" s="42">
        <f>IF(C8&lt;&gt;0,INDEX(Cubietruck!C$4:C$14,C8,0),INDEX(Cubietruck!J$4:J$14,D8,0))</f>
        <v>47</v>
      </c>
      <c r="G8" s="42">
        <f>IF(C8&lt;&gt;0,INDEX(Cubietruck!B$4:B$14,C8,0),INDEX(Cubietruck!K$4:K$14,D8,0))</f>
        <v>14</v>
      </c>
      <c r="H8" s="43">
        <f>IF(C8&lt;&gt;0,INDEX(Cubietruck!F$4:F$14,C8,0),INDEX(Cubietruck!G$4:G$14,D8,0))</f>
        <v>11</v>
      </c>
      <c r="I8" s="32">
        <f>MATCH(F8,pins!A$2:A$19,0)</f>
        <v>5</v>
      </c>
      <c r="J8" s="32" t="str">
        <f>INDEX(pins!C$2:C$19,I8)</f>
        <v>PB15</v>
      </c>
      <c r="K8" s="31" t="s">
        <v>168</v>
      </c>
      <c r="L8" s="32" t="str">
        <f t="shared" si="1"/>
        <v>PB15</v>
      </c>
      <c r="M8" s="31" t="s">
        <v>167</v>
      </c>
      <c r="N8" s="32"/>
      <c r="O8" s="48" t="str">
        <f t="shared" si="0"/>
        <v>gpio_pin_9 = port:PB15&lt;1&gt;&lt;default&gt;&lt;default&gt;&lt;default&gt;</v>
      </c>
    </row>
    <row r="9" spans="1:15" x14ac:dyDescent="0.25">
      <c r="A9" s="31" t="s">
        <v>163</v>
      </c>
      <c r="B9" s="41">
        <f t="shared" si="2"/>
        <v>10</v>
      </c>
      <c r="C9" s="42">
        <f>IFERROR(MATCH(B9,Cubietruck!A$4:A$14,0),0)</f>
        <v>0</v>
      </c>
      <c r="D9" s="42">
        <f>IFERROR(MATCH(B9,Cubietruck!L$4:L$14,0),0)</f>
        <v>4</v>
      </c>
      <c r="E9" s="42">
        <f>IF(C9&lt;&gt;0,INDEX(Cubietruck!A$4:A$14,C9,0),INDEX(Cubietruck!L$4:L$14,D9,0))</f>
        <v>10</v>
      </c>
      <c r="F9" s="42">
        <f>IF(C9&lt;&gt;0,INDEX(Cubietruck!C$4:C$14,C9,0),INDEX(Cubietruck!J$4:J$14,D9,0))</f>
        <v>49</v>
      </c>
      <c r="G9" s="42">
        <f>IF(C9&lt;&gt;0,INDEX(Cubietruck!B$4:B$14,C9,0),INDEX(Cubietruck!K$4:K$14,D9,0))</f>
        <v>13</v>
      </c>
      <c r="H9" s="43">
        <f>IF(C9&lt;&gt;0,INDEX(Cubietruck!F$4:F$14,C9,0),INDEX(Cubietruck!G$4:G$14,D9,0))</f>
        <v>12</v>
      </c>
      <c r="I9" s="32">
        <f>MATCH(F9,pins!A$2:A$19,0)</f>
        <v>7</v>
      </c>
      <c r="J9" s="32" t="str">
        <f>INDEX(pins!C$2:C$19,I9)</f>
        <v>PB17</v>
      </c>
      <c r="K9" s="31" t="s">
        <v>168</v>
      </c>
      <c r="L9" s="32" t="str">
        <f t="shared" si="1"/>
        <v>PB17</v>
      </c>
      <c r="M9" s="31" t="s">
        <v>167</v>
      </c>
      <c r="N9" s="32"/>
      <c r="O9" s="48" t="str">
        <f t="shared" si="0"/>
        <v>gpio_pin_10 = port:PB17&lt;1&gt;&lt;default&gt;&lt;default&gt;&lt;default&gt;</v>
      </c>
    </row>
    <row r="10" spans="1:15" x14ac:dyDescent="0.25">
      <c r="A10" s="31" t="s">
        <v>163</v>
      </c>
      <c r="B10" s="41">
        <f t="shared" si="2"/>
        <v>11</v>
      </c>
      <c r="C10" s="42">
        <f>IFERROR(MATCH(B10,Cubietruck!A$4:A$14,0),0)</f>
        <v>6</v>
      </c>
      <c r="D10" s="42">
        <f>IFERROR(MATCH(B10,Cubietruck!L$4:L$14,0),0)</f>
        <v>0</v>
      </c>
      <c r="E10" s="42">
        <f>IF(C10&lt;&gt;0,INDEX(Cubietruck!A$4:A$14,C10,0),INDEX(Cubietruck!L$4:L$14,D10,0))</f>
        <v>11</v>
      </c>
      <c r="F10" s="42">
        <f>IF(C10&lt;&gt;0,INDEX(Cubietruck!C$4:C$14,C10,0),INDEX(Cubietruck!J$4:J$14,D10,0))</f>
        <v>276</v>
      </c>
      <c r="G10" s="42">
        <f>IF(C10&lt;&gt;0,INDEX(Cubietruck!B$4:B$14,C10,0),INDEX(Cubietruck!K$4:K$14,D10,0))</f>
        <v>2</v>
      </c>
      <c r="H10" s="43">
        <f>IF(C10&lt;&gt;0,INDEX(Cubietruck!F$4:F$14,C10,0),INDEX(Cubietruck!G$4:G$14,D10,0))</f>
        <v>15</v>
      </c>
      <c r="I10" s="32">
        <f>MATCH(F10,pins!A$2:A$19,0)</f>
        <v>17</v>
      </c>
      <c r="J10" s="32" t="str">
        <f>INDEX(pins!C$2:C$19,I10)</f>
        <v>PI20</v>
      </c>
      <c r="K10" s="31" t="s">
        <v>168</v>
      </c>
      <c r="L10" s="32" t="str">
        <f t="shared" si="1"/>
        <v>PI20</v>
      </c>
      <c r="M10" s="31" t="s">
        <v>167</v>
      </c>
      <c r="N10" s="32"/>
      <c r="O10" s="48" t="str">
        <f t="shared" si="0"/>
        <v>gpio_pin_11 = port:PI20&lt;1&gt;&lt;default&gt;&lt;default&gt;&lt;default&gt;</v>
      </c>
    </row>
    <row r="11" spans="1:15" x14ac:dyDescent="0.25">
      <c r="A11" s="31" t="s">
        <v>163</v>
      </c>
      <c r="B11" s="41">
        <f t="shared" si="2"/>
        <v>12</v>
      </c>
      <c r="C11" s="42">
        <f>IFERROR(MATCH(B11,Cubietruck!A$4:A$14,0),0)</f>
        <v>0</v>
      </c>
      <c r="D11" s="42">
        <f>IFERROR(MATCH(B11,Cubietruck!L$4:L$14,0),0)</f>
        <v>6</v>
      </c>
      <c r="E11" s="42">
        <f>IF(C11&lt;&gt;0,INDEX(Cubietruck!A$4:A$14,C11,0),INDEX(Cubietruck!L$4:L$14,D11,0))</f>
        <v>12</v>
      </c>
      <c r="F11" s="42">
        <f>IF(C11&lt;&gt;0,INDEX(Cubietruck!C$4:C$14,C11,0),INDEX(Cubietruck!J$4:J$14,D11,0))</f>
        <v>270</v>
      </c>
      <c r="G11" s="42">
        <f>IF(C11&lt;&gt;0,INDEX(Cubietruck!B$4:B$14,C11,0),INDEX(Cubietruck!K$4:K$14,D11,0))</f>
        <v>11</v>
      </c>
      <c r="H11" s="43">
        <f>IF(C11&lt;&gt;0,INDEX(Cubietruck!F$4:F$14,C11,0),INDEX(Cubietruck!G$4:G$14,D11,0))</f>
        <v>16</v>
      </c>
      <c r="I11" s="32">
        <f>MATCH(F11,pins!A$2:A$19,0)</f>
        <v>15</v>
      </c>
      <c r="J11" s="32" t="str">
        <f>INDEX(pins!C$2:C$19,I11)</f>
        <v>PI14</v>
      </c>
      <c r="K11" s="31" t="s">
        <v>168</v>
      </c>
      <c r="L11" s="32" t="str">
        <f t="shared" si="1"/>
        <v>PI14</v>
      </c>
      <c r="M11" s="31" t="s">
        <v>167</v>
      </c>
      <c r="N11" s="32"/>
      <c r="O11" s="48" t="str">
        <f t="shared" si="0"/>
        <v>gpio_pin_12 = port:PI14&lt;1&gt;&lt;default&gt;&lt;default&gt;&lt;default&gt;</v>
      </c>
    </row>
    <row r="12" spans="1:15" x14ac:dyDescent="0.25">
      <c r="A12" s="31" t="s">
        <v>163</v>
      </c>
      <c r="B12" s="41">
        <f t="shared" si="2"/>
        <v>13</v>
      </c>
      <c r="C12" s="42">
        <f>IFERROR(MATCH(B12,Cubietruck!A$4:A$14,0),0)</f>
        <v>7</v>
      </c>
      <c r="D12" s="42">
        <f>IFERROR(MATCH(B12,Cubietruck!L$4:L$14,0),0)</f>
        <v>0</v>
      </c>
      <c r="E12" s="42">
        <f>IF(C12&lt;&gt;0,INDEX(Cubietruck!A$4:A$14,C12,0),INDEX(Cubietruck!L$4:L$14,D12,0))</f>
        <v>13</v>
      </c>
      <c r="F12" s="42">
        <f>IF(C12&lt;&gt;0,INDEX(Cubietruck!C$4:C$14,C12,0),INDEX(Cubietruck!J$4:J$14,D12,0))</f>
        <v>277</v>
      </c>
      <c r="G12" s="42">
        <f>IF(C12&lt;&gt;0,INDEX(Cubietruck!B$4:B$14,C12,0),INDEX(Cubietruck!K$4:K$14,D12,0))</f>
        <v>0</v>
      </c>
      <c r="H12" s="43">
        <f>IF(C12&lt;&gt;0,INDEX(Cubietruck!F$4:F$14,C12,0),INDEX(Cubietruck!G$4:G$14,D12,0))</f>
        <v>17</v>
      </c>
      <c r="I12" s="32">
        <f>MATCH(F12,pins!A$2:A$19,0)</f>
        <v>18</v>
      </c>
      <c r="J12" s="32" t="str">
        <f>INDEX(pins!C$2:C$19,I12)</f>
        <v>PI21</v>
      </c>
      <c r="K12" s="31" t="s">
        <v>168</v>
      </c>
      <c r="L12" s="32" t="str">
        <f t="shared" si="1"/>
        <v>PI21</v>
      </c>
      <c r="M12" s="31" t="s">
        <v>167</v>
      </c>
      <c r="N12" s="32"/>
      <c r="O12" s="48" t="str">
        <f t="shared" si="0"/>
        <v>gpio_pin_13 = port:PI21&lt;1&gt;&lt;default&gt;&lt;default&gt;&lt;default&gt;</v>
      </c>
    </row>
    <row r="13" spans="1:15" x14ac:dyDescent="0.25">
      <c r="A13" s="31" t="s">
        <v>163</v>
      </c>
      <c r="B13" s="41">
        <f t="shared" si="2"/>
        <v>14</v>
      </c>
      <c r="C13" s="42">
        <f>IFERROR(MATCH(B13,Cubietruck!A$4:A$14,0),0)</f>
        <v>0</v>
      </c>
      <c r="D13" s="42">
        <f>IFERROR(MATCH(B13,Cubietruck!L$4:L$14,0),0)</f>
        <v>7</v>
      </c>
      <c r="E13" s="42">
        <f>IF(C13&lt;&gt;0,INDEX(Cubietruck!A$4:A$14,C13,0),INDEX(Cubietruck!L$4:L$14,D13,0))</f>
        <v>14</v>
      </c>
      <c r="F13" s="42">
        <f>IF(C13&lt;&gt;0,INDEX(Cubietruck!C$4:C$14,C13,0),INDEX(Cubietruck!J$4:J$14,D13,0))</f>
        <v>271</v>
      </c>
      <c r="G13" s="42">
        <f>IF(C13&lt;&gt;0,INDEX(Cubietruck!B$4:B$14,C13,0),INDEX(Cubietruck!K$4:K$14,D13,0))</f>
        <v>6</v>
      </c>
      <c r="H13" s="43">
        <f>IF(C13&lt;&gt;0,INDEX(Cubietruck!F$4:F$14,C13,0),INDEX(Cubietruck!G$4:G$14,D13,0))</f>
        <v>18</v>
      </c>
      <c r="I13" s="32">
        <f>MATCH(F13,pins!A$2:A$19,0)</f>
        <v>16</v>
      </c>
      <c r="J13" s="32" t="str">
        <f>INDEX(pins!C$2:C$19,I13)</f>
        <v>PI15</v>
      </c>
      <c r="K13" s="31" t="s">
        <v>168</v>
      </c>
      <c r="L13" s="32" t="str">
        <f t="shared" si="1"/>
        <v>PI15</v>
      </c>
      <c r="M13" s="31" t="s">
        <v>167</v>
      </c>
      <c r="N13" s="32"/>
      <c r="O13" s="48" t="str">
        <f t="shared" si="0"/>
        <v>gpio_pin_14 = port:PI15&lt;1&gt;&lt;default&gt;&lt;default&gt;&lt;default&gt;</v>
      </c>
    </row>
    <row r="14" spans="1:15" x14ac:dyDescent="0.25">
      <c r="A14" s="31" t="s">
        <v>163</v>
      </c>
      <c r="B14" s="41">
        <f t="shared" si="2"/>
        <v>15</v>
      </c>
      <c r="C14" s="42">
        <f>IFERROR(MATCH(B14,Cubietruck!A$4:A$14,0),0)</f>
        <v>8</v>
      </c>
      <c r="D14" s="42">
        <f>IFERROR(MATCH(B14,Cubietruck!L$4:L$14,0),0)</f>
        <v>0</v>
      </c>
      <c r="E14" s="42">
        <f>IF(C14&lt;&gt;0,INDEX(Cubietruck!A$4:A$14,C14,0),INDEX(Cubietruck!L$4:L$14,D14,0))</f>
        <v>15</v>
      </c>
      <c r="F14" s="42">
        <f>IF(C14&lt;&gt;0,INDEX(Cubietruck!C$4:C$14,C14,0),INDEX(Cubietruck!J$4:J$14,D14,0))</f>
        <v>259</v>
      </c>
      <c r="G14" s="42">
        <f>IF(C14&lt;&gt;0,INDEX(Cubietruck!B$4:B$14,C14,0),INDEX(Cubietruck!K$4:K$14,D14,0))</f>
        <v>1</v>
      </c>
      <c r="H14" s="43">
        <f>IF(C14&lt;&gt;0,INDEX(Cubietruck!F$4:F$14,C14,0),INDEX(Cubietruck!G$4:G$14,D14,0))</f>
        <v>19</v>
      </c>
      <c r="I14" s="32">
        <f>MATCH(F14,pins!A$2:A$19,0)</f>
        <v>14</v>
      </c>
      <c r="J14" s="32" t="str">
        <f>INDEX(pins!C$2:C$19,I14)</f>
        <v>PI03</v>
      </c>
      <c r="K14" s="31" t="s">
        <v>168</v>
      </c>
      <c r="L14" s="32" t="str">
        <f t="shared" si="1"/>
        <v>PI03</v>
      </c>
      <c r="M14" s="31" t="s">
        <v>167</v>
      </c>
      <c r="N14" s="32"/>
      <c r="O14" s="48" t="str">
        <f t="shared" si="0"/>
        <v>gpio_pin_15 = port:PI03&lt;1&gt;&lt;default&gt;&lt;default&gt;&lt;default&gt;</v>
      </c>
    </row>
    <row r="15" spans="1:15" x14ac:dyDescent="0.25">
      <c r="A15" s="31" t="s">
        <v>163</v>
      </c>
      <c r="B15" s="41">
        <f t="shared" si="2"/>
        <v>16</v>
      </c>
      <c r="C15" s="42">
        <f>IFERROR(MATCH(B15,Cubietruck!A$4:A$14,0),0)</f>
        <v>0</v>
      </c>
      <c r="D15" s="42">
        <f>IFERROR(MATCH(B15,Cubietruck!L$4:L$14,0),0)</f>
        <v>8</v>
      </c>
      <c r="E15" s="42">
        <f>IF(C15&lt;&gt;0,INDEX(Cubietruck!A$4:A$14,C15,0),INDEX(Cubietruck!L$4:L$14,D15,0))</f>
        <v>16</v>
      </c>
      <c r="F15" s="42">
        <f>IF(C15&lt;&gt;0,INDEX(Cubietruck!C$4:C$14,C15,0),INDEX(Cubietruck!J$4:J$14,D15,0))</f>
        <v>35</v>
      </c>
      <c r="G15" s="42">
        <f>IF(C15&lt;&gt;0,INDEX(Cubietruck!B$4:B$14,C15,0),INDEX(Cubietruck!K$4:K$14,D15,0))</f>
        <v>15</v>
      </c>
      <c r="H15" s="43">
        <f>IF(C15&lt;&gt;0,INDEX(Cubietruck!F$4:F$14,C15,0),INDEX(Cubietruck!G$4:G$14,D15,0))</f>
        <v>20</v>
      </c>
      <c r="I15" s="32">
        <f>MATCH(F15,pins!A$2:A$19,0)</f>
        <v>2</v>
      </c>
      <c r="J15" s="32" t="str">
        <f>INDEX(pins!C$2:C$19,I15)</f>
        <v>PB03</v>
      </c>
      <c r="K15" s="31" t="s">
        <v>168</v>
      </c>
      <c r="L15" s="32" t="str">
        <f t="shared" si="1"/>
        <v>PB03</v>
      </c>
      <c r="M15" s="31" t="s">
        <v>167</v>
      </c>
      <c r="N15" s="32"/>
      <c r="O15" s="48" t="str">
        <f t="shared" si="0"/>
        <v>gpio_pin_16 = port:PB03&lt;1&gt;&lt;default&gt;&lt;default&gt;&lt;default&gt;</v>
      </c>
    </row>
    <row r="16" spans="1:15" x14ac:dyDescent="0.25">
      <c r="A16" s="31" t="s">
        <v>163</v>
      </c>
      <c r="B16" s="41">
        <f t="shared" si="2"/>
        <v>17</v>
      </c>
      <c r="C16" s="42">
        <f>IFERROR(MATCH(B16,Cubietruck!A$4:A$14,0),0)</f>
        <v>9</v>
      </c>
      <c r="D16" s="42">
        <f>IFERROR(MATCH(B16,Cubietruck!L$4:L$14,0),0)</f>
        <v>0</v>
      </c>
      <c r="E16" s="42">
        <f>IF(C16&lt;&gt;0,INDEX(Cubietruck!A$4:A$14,C16,0),INDEX(Cubietruck!L$4:L$14,D16,0))</f>
        <v>17</v>
      </c>
      <c r="F16" s="42">
        <f>IF(C16&lt;&gt;0,INDEX(Cubietruck!C$4:C$14,C16,0),INDEX(Cubietruck!J$4:J$14,D16,0))</f>
        <v>34</v>
      </c>
      <c r="G16" s="42">
        <f>IF(C16&lt;&gt;0,INDEX(Cubietruck!B$4:B$14,C16,0),INDEX(Cubietruck!K$4:K$14,D16,0))</f>
        <v>16</v>
      </c>
      <c r="H16" s="43">
        <f>IF(C16&lt;&gt;0,INDEX(Cubietruck!F$4:F$14,C16,0),INDEX(Cubietruck!G$4:G$14,D16,0))</f>
        <v>21</v>
      </c>
      <c r="I16" s="32">
        <f>MATCH(F16,pins!A$2:A$19,0)</f>
        <v>1</v>
      </c>
      <c r="J16" s="32" t="str">
        <f>INDEX(pins!C$2:C$19,I16)</f>
        <v>PB02</v>
      </c>
      <c r="K16" s="31" t="s">
        <v>168</v>
      </c>
      <c r="L16" s="32" t="str">
        <f t="shared" si="1"/>
        <v>PB02</v>
      </c>
      <c r="M16" s="31" t="s">
        <v>167</v>
      </c>
      <c r="N16" s="32"/>
      <c r="O16" s="48" t="str">
        <f t="shared" si="0"/>
        <v>gpio_pin_17 = port:PB02&lt;1&gt;&lt;default&gt;&lt;default&gt;&lt;default&gt;</v>
      </c>
    </row>
    <row r="17" spans="1:15" x14ac:dyDescent="0.25">
      <c r="A17" s="31" t="s">
        <v>163</v>
      </c>
      <c r="B17" s="41">
        <f t="shared" si="2"/>
        <v>18</v>
      </c>
      <c r="C17" s="42">
        <f>IFERROR(MATCH(B17,Cubietruck!A$4:A$14,0),0)</f>
        <v>10</v>
      </c>
      <c r="D17" s="42">
        <f>IFERROR(MATCH(B17,Cubietruck!L$4:L$14,0),0)</f>
        <v>0</v>
      </c>
      <c r="E17" s="42">
        <f>IF(C17&lt;&gt;0,INDEX(Cubietruck!A$4:A$14,C17,0),INDEX(Cubietruck!L$4:L$14,D17,0))</f>
        <v>18</v>
      </c>
      <c r="F17" s="42">
        <f>IF(C17&lt;&gt;0,INDEX(Cubietruck!C$4:C$14,C17,0),INDEX(Cubietruck!J$4:J$14,D17,0))</f>
        <v>50</v>
      </c>
      <c r="G17" s="42">
        <f>IF(C17&lt;&gt;0,INDEX(Cubietruck!B$4:B$14,C17,0),INDEX(Cubietruck!K$4:K$14,D17,0))</f>
        <v>9</v>
      </c>
      <c r="H17" s="43">
        <f>IF(C17&lt;&gt;0,INDEX(Cubietruck!F$4:F$14,C17,0),INDEX(Cubietruck!G$4:G$14,D17,0))</f>
        <v>23</v>
      </c>
      <c r="I17" s="32">
        <f>MATCH(F17,pins!A$2:A$19,0)</f>
        <v>8</v>
      </c>
      <c r="J17" s="32" t="str">
        <f>INDEX(pins!C$2:C$19,I17)</f>
        <v>PB18</v>
      </c>
      <c r="K17" s="31" t="s">
        <v>168</v>
      </c>
      <c r="L17" s="32" t="str">
        <f t="shared" si="1"/>
        <v>PB18</v>
      </c>
      <c r="M17" s="31" t="s">
        <v>167</v>
      </c>
      <c r="N17" s="32"/>
      <c r="O17" s="48" t="str">
        <f t="shared" si="0"/>
        <v>gpio_pin_18 = port:PB18&lt;1&gt;&lt;default&gt;&lt;default&gt;&lt;default&gt;</v>
      </c>
    </row>
    <row r="18" spans="1:15" ht="15.75" thickBot="1" x14ac:dyDescent="0.3">
      <c r="A18" s="31" t="s">
        <v>163</v>
      </c>
      <c r="B18" s="44">
        <f t="shared" si="2"/>
        <v>19</v>
      </c>
      <c r="C18" s="45">
        <f>IFERROR(MATCH(B18,Cubietruck!A$4:A$14,0),0)</f>
        <v>11</v>
      </c>
      <c r="D18" s="45">
        <f>IFERROR(MATCH(B18,Cubietruck!L$4:L$14,0),0)</f>
        <v>0</v>
      </c>
      <c r="E18" s="45">
        <f>IF(C18&lt;&gt;0,INDEX(Cubietruck!A$4:A$14,C18,0),INDEX(Cubietruck!L$4:L$14,D18,0))</f>
        <v>19</v>
      </c>
      <c r="F18" s="45">
        <f>IF(C18&lt;&gt;0,INDEX(Cubietruck!C$4:C$14,C18,0),INDEX(Cubietruck!J$4:J$14,D18,0))</f>
        <v>51</v>
      </c>
      <c r="G18" s="45">
        <f>IF(C18&lt;&gt;0,INDEX(Cubietruck!B$4:B$14,C18,0),INDEX(Cubietruck!K$4:K$14,D18,0))</f>
        <v>8</v>
      </c>
      <c r="H18" s="46">
        <f>IF(C18&lt;&gt;0,INDEX(Cubietruck!F$4:F$14,C18,0),INDEX(Cubietruck!G$4:G$14,D18,0))</f>
        <v>25</v>
      </c>
      <c r="I18" s="32">
        <f>MATCH(F18,pins!A$2:A$19,0)</f>
        <v>9</v>
      </c>
      <c r="J18" s="32" t="str">
        <f>INDEX(pins!C$2:C$19,I18)</f>
        <v>PB19</v>
      </c>
      <c r="K18" s="31" t="s">
        <v>168</v>
      </c>
      <c r="L18" s="32" t="str">
        <f t="shared" si="1"/>
        <v>PB19</v>
      </c>
      <c r="M18" s="31" t="s">
        <v>167</v>
      </c>
      <c r="N18" s="32"/>
      <c r="O18" s="49" t="str">
        <f t="shared" si="0"/>
        <v>gpio_pin_19 = port:PB19&lt;1&gt;&lt;default&gt;&lt;default&gt;&lt;default&gt;</v>
      </c>
    </row>
  </sheetData>
  <sortState ref="B4:C20">
    <sortCondition ref="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"/>
    </sheetView>
  </sheetViews>
  <sheetFormatPr defaultRowHeight="15" x14ac:dyDescent="0.25"/>
  <cols>
    <col min="1" max="1" width="6.85546875" customWidth="1"/>
    <col min="2" max="2" width="4" hidden="1" customWidth="1"/>
    <col min="3" max="3" width="9.140625" customWidth="1"/>
    <col min="4" max="4" width="9.140625" hidden="1" customWidth="1"/>
    <col min="5" max="5" width="13.42578125" hidden="1" customWidth="1"/>
    <col min="6" max="6" width="15.28515625" customWidth="1"/>
    <col min="7" max="7" width="16.42578125" customWidth="1"/>
  </cols>
  <sheetData>
    <row r="1" spans="1:11" x14ac:dyDescent="0.25">
      <c r="A1" s="33" t="s">
        <v>103</v>
      </c>
      <c r="B1" s="32"/>
      <c r="C1" s="30" t="s">
        <v>113</v>
      </c>
      <c r="D1" s="30" t="s">
        <v>114</v>
      </c>
      <c r="E1" s="30" t="s">
        <v>115</v>
      </c>
      <c r="F1" s="30" t="s">
        <v>116</v>
      </c>
      <c r="G1" s="30" t="s">
        <v>117</v>
      </c>
      <c r="H1" s="30" t="s">
        <v>118</v>
      </c>
      <c r="I1" s="30" t="s">
        <v>119</v>
      </c>
      <c r="J1" s="30" t="s">
        <v>120</v>
      </c>
      <c r="K1" s="30" t="s">
        <v>121</v>
      </c>
    </row>
    <row r="2" spans="1:11" x14ac:dyDescent="0.25">
      <c r="A2" s="32">
        <v>34</v>
      </c>
      <c r="B2" s="34">
        <f>MATCH(A2,'A20 pinout'!A$2:A$194,0)</f>
        <v>25</v>
      </c>
      <c r="C2" s="35" t="str">
        <f>INDEX('A20 pinout'!B$1:B$194,$B2+1,1)</f>
        <v>PB02</v>
      </c>
      <c r="D2" s="35" t="str">
        <f>INDEX('A20 pinout'!C$1:C$194,$B2+1,1)</f>
        <v>A14</v>
      </c>
      <c r="E2" s="35" t="str">
        <f>INDEX('A20 pinout'!D$1:D$194,$B2+1,1)</f>
        <v>I/O</v>
      </c>
      <c r="F2" s="35" t="str">
        <f>INDEX('A20 pinout'!E$1:E$194,$B2+1,1)</f>
        <v>PWM0</v>
      </c>
      <c r="G2" s="35" t="str">
        <f>INDEX('A20 pinout'!F$1:F$194,$B2+1,1)</f>
        <v>reserved</v>
      </c>
      <c r="H2" s="35" t="str">
        <f>INDEX('A20 pinout'!G$1:G$194,$B2+1,1)</f>
        <v>reserved</v>
      </c>
      <c r="I2" s="35" t="str">
        <f>INDEX('A20 pinout'!H$1:H$194,$B2+1,1)</f>
        <v>reserved</v>
      </c>
      <c r="J2" s="35" t="str">
        <f>INDEX('A20 pinout'!I$1:I$194,$B2+1,1)</f>
        <v>reserved</v>
      </c>
      <c r="K2" s="35" t="str">
        <f>INDEX('A20 pinout'!J$1:J$194,$B2+1,1)</f>
        <v>reserved</v>
      </c>
    </row>
    <row r="3" spans="1:11" x14ac:dyDescent="0.25">
      <c r="A3" s="32">
        <v>35</v>
      </c>
      <c r="B3" s="32">
        <f>MATCH(A3,'A20 pinout'!A$2:A$194,0)</f>
        <v>26</v>
      </c>
      <c r="C3" s="35" t="str">
        <f>INDEX('A20 pinout'!B$1:B$194,$B3+1,1)</f>
        <v>PB03</v>
      </c>
      <c r="D3" s="35" t="str">
        <f>INDEX('A20 pinout'!C$1:C$194,$B3+1,1)</f>
        <v>B14</v>
      </c>
      <c r="E3" s="35" t="str">
        <f>INDEX('A20 pinout'!D$1:D$194,$B3+1,1)</f>
        <v>I/O</v>
      </c>
      <c r="F3" s="35" t="str">
        <f>INDEX('A20 pinout'!E$1:E$194,$B3+1,1)</f>
        <v>IR0_TX</v>
      </c>
      <c r="G3" s="35" t="str">
        <f>INDEX('A20 pinout'!F$1:F$194,$B3+1,1)</f>
        <v>reserved</v>
      </c>
      <c r="H3" s="35" t="str">
        <f>INDEX('A20 pinout'!G$1:G$194,$B3+1,1)</f>
        <v>SPDIF_MCLK</v>
      </c>
      <c r="I3" s="35" t="str">
        <f>INDEX('A20 pinout'!H$1:H$194,$B3+1,1)</f>
        <v>reserved</v>
      </c>
      <c r="J3" s="35" t="str">
        <f>INDEX('A20 pinout'!I$1:I$194,$B3+1,1)</f>
        <v>reserved</v>
      </c>
      <c r="K3" s="35" t="str">
        <f>INDEX('A20 pinout'!J$1:J$194,$B3+1,1)</f>
        <v>reserved</v>
      </c>
    </row>
    <row r="4" spans="1:11" x14ac:dyDescent="0.25">
      <c r="A4" s="32">
        <v>36</v>
      </c>
      <c r="B4" s="32">
        <f>MATCH(A4,'A20 pinout'!A$2:A$194,0)</f>
        <v>27</v>
      </c>
      <c r="C4" s="35" t="str">
        <f>INDEX('A20 pinout'!B$1:B$194,$B4+1,1)</f>
        <v>PB04</v>
      </c>
      <c r="D4" s="35" t="str">
        <f>INDEX('A20 pinout'!C$1:C$194,$B4+1,1)</f>
        <v>A13</v>
      </c>
      <c r="E4" s="35" t="str">
        <f>INDEX('A20 pinout'!D$1:D$194,$B4+1,1)</f>
        <v>I/O</v>
      </c>
      <c r="F4" s="35" t="str">
        <f>INDEX('A20 pinout'!E$1:E$194,$B4+1,1)</f>
        <v>IR0_RX</v>
      </c>
      <c r="G4" s="35" t="str">
        <f>INDEX('A20 pinout'!F$1:F$194,$B4+1,1)</f>
        <v>reserved</v>
      </c>
      <c r="H4" s="35" t="str">
        <f>INDEX('A20 pinout'!G$1:G$194,$B4+1,1)</f>
        <v>reserved</v>
      </c>
      <c r="I4" s="35" t="str">
        <f>INDEX('A20 pinout'!H$1:H$194,$B4+1,1)</f>
        <v>reserved</v>
      </c>
      <c r="J4" s="35" t="str">
        <f>INDEX('A20 pinout'!I$1:I$194,$B4+1,1)</f>
        <v>reserved</v>
      </c>
      <c r="K4" s="35" t="str">
        <f>INDEX('A20 pinout'!J$1:J$194,$B4+1,1)</f>
        <v>reserved</v>
      </c>
    </row>
    <row r="5" spans="1:11" x14ac:dyDescent="0.25">
      <c r="A5" s="32">
        <v>46</v>
      </c>
      <c r="B5" s="32">
        <f>MATCH(A5,'A20 pinout'!A$2:A$194,0)</f>
        <v>37</v>
      </c>
      <c r="C5" s="35" t="str">
        <f>INDEX('A20 pinout'!B$1:B$194,$B5+1,1)</f>
        <v>PB14</v>
      </c>
      <c r="D5" s="35" t="str">
        <f>INDEX('A20 pinout'!C$1:C$194,$B5+1,1)</f>
        <v>A10</v>
      </c>
      <c r="E5" s="35" t="str">
        <f>INDEX('A20 pinout'!D$1:D$194,$B5+1,1)</f>
        <v>I/O</v>
      </c>
      <c r="F5" s="35" t="str">
        <f>INDEX('A20 pinout'!E$1:E$194,$B5+1,1)</f>
        <v>SPI2_CS0</v>
      </c>
      <c r="G5" s="35" t="str">
        <f>INDEX('A20 pinout'!F$1:F$194,$B5+1,1)</f>
        <v>JTAG_MS0</v>
      </c>
      <c r="H5" s="35" t="str">
        <f>INDEX('A20 pinout'!G$1:G$194,$B5+1,1)</f>
        <v>reserved</v>
      </c>
      <c r="I5" s="35" t="str">
        <f>INDEX('A20 pinout'!H$1:H$194,$B5+1,1)</f>
        <v>reserved</v>
      </c>
      <c r="J5" s="35" t="str">
        <f>INDEX('A20 pinout'!I$1:I$194,$B5+1,1)</f>
        <v>reserved</v>
      </c>
      <c r="K5" s="35" t="str">
        <f>INDEX('A20 pinout'!J$1:J$194,$B5+1,1)</f>
        <v>reserved</v>
      </c>
    </row>
    <row r="6" spans="1:11" x14ac:dyDescent="0.25">
      <c r="A6" s="32">
        <v>47</v>
      </c>
      <c r="B6" s="32">
        <f>MATCH(A6,'A20 pinout'!A$2:A$194,0)</f>
        <v>38</v>
      </c>
      <c r="C6" s="35" t="str">
        <f>INDEX('A20 pinout'!B$1:B$194,$B6+1,1)</f>
        <v>PB15</v>
      </c>
      <c r="D6" s="35" t="str">
        <f>INDEX('A20 pinout'!C$1:C$194,$B6+1,1)</f>
        <v>B10</v>
      </c>
      <c r="E6" s="35" t="str">
        <f>INDEX('A20 pinout'!D$1:D$194,$B6+1,1)</f>
        <v>I/O</v>
      </c>
      <c r="F6" s="35" t="str">
        <f>INDEX('A20 pinout'!E$1:E$194,$B6+1,1)</f>
        <v>SPI2_CLK</v>
      </c>
      <c r="G6" s="35" t="str">
        <f>INDEX('A20 pinout'!F$1:F$194,$B6+1,1)</f>
        <v>JTAG_CK0</v>
      </c>
      <c r="H6" s="35" t="str">
        <f>INDEX('A20 pinout'!G$1:G$194,$B6+1,1)</f>
        <v>reserved</v>
      </c>
      <c r="I6" s="35" t="str">
        <f>INDEX('A20 pinout'!H$1:H$194,$B6+1,1)</f>
        <v>reserved</v>
      </c>
      <c r="J6" s="35" t="str">
        <f>INDEX('A20 pinout'!I$1:I$194,$B6+1,1)</f>
        <v>reserved</v>
      </c>
      <c r="K6" s="35" t="str">
        <f>INDEX('A20 pinout'!J$1:J$194,$B6+1,1)</f>
        <v>reserved</v>
      </c>
    </row>
    <row r="7" spans="1:11" x14ac:dyDescent="0.25">
      <c r="A7" s="32">
        <v>48</v>
      </c>
      <c r="B7" s="32">
        <f>MATCH(A7,'A20 pinout'!A$2:A$194,0)</f>
        <v>39</v>
      </c>
      <c r="C7" s="35" t="str">
        <f>INDEX('A20 pinout'!B$1:B$194,$B7+1,1)</f>
        <v>PB16</v>
      </c>
      <c r="D7" s="35" t="str">
        <f>INDEX('A20 pinout'!C$1:C$194,$B7+1,1)</f>
        <v>A9</v>
      </c>
      <c r="E7" s="35" t="str">
        <f>INDEX('A20 pinout'!D$1:D$194,$B7+1,1)</f>
        <v>I/O</v>
      </c>
      <c r="F7" s="35" t="str">
        <f>INDEX('A20 pinout'!E$1:E$194,$B7+1,1)</f>
        <v>SPI2_MOSI</v>
      </c>
      <c r="G7" s="35" t="str">
        <f>INDEX('A20 pinout'!F$1:F$194,$B7+1,1)</f>
        <v>JTAG_DO0</v>
      </c>
      <c r="H7" s="35" t="str">
        <f>INDEX('A20 pinout'!G$1:G$194,$B7+1,1)</f>
        <v>reserved</v>
      </c>
      <c r="I7" s="35" t="str">
        <f>INDEX('A20 pinout'!H$1:H$194,$B7+1,1)</f>
        <v>reserved</v>
      </c>
      <c r="J7" s="35" t="str">
        <f>INDEX('A20 pinout'!I$1:I$194,$B7+1,1)</f>
        <v>reserved</v>
      </c>
      <c r="K7" s="35" t="str">
        <f>INDEX('A20 pinout'!J$1:J$194,$B7+1,1)</f>
        <v>reserved</v>
      </c>
    </row>
    <row r="8" spans="1:11" x14ac:dyDescent="0.25">
      <c r="A8" s="32">
        <v>49</v>
      </c>
      <c r="B8" s="32">
        <f>MATCH(A8,'A20 pinout'!A$2:A$194,0)</f>
        <v>40</v>
      </c>
      <c r="C8" s="35" t="str">
        <f>INDEX('A20 pinout'!B$1:B$194,$B8+1,1)</f>
        <v>PB17</v>
      </c>
      <c r="D8" s="35" t="str">
        <f>INDEX('A20 pinout'!C$1:C$194,$B8+1,1)</f>
        <v>B9</v>
      </c>
      <c r="E8" s="35" t="str">
        <f>INDEX('A20 pinout'!D$1:D$194,$B8+1,1)</f>
        <v>I/O</v>
      </c>
      <c r="F8" s="35" t="str">
        <f>INDEX('A20 pinout'!E$1:E$194,$B8+1,1)</f>
        <v>SPI2_MISO</v>
      </c>
      <c r="G8" s="35" t="str">
        <f>INDEX('A20 pinout'!F$1:F$194,$B8+1,1)</f>
        <v>JTAG_DI0</v>
      </c>
      <c r="H8" s="35" t="str">
        <f>INDEX('A20 pinout'!G$1:G$194,$B8+1,1)</f>
        <v>reserved</v>
      </c>
      <c r="I8" s="35" t="str">
        <f>INDEX('A20 pinout'!H$1:H$194,$B8+1,1)</f>
        <v>reserved</v>
      </c>
      <c r="J8" s="35" t="str">
        <f>INDEX('A20 pinout'!I$1:I$194,$B8+1,1)</f>
        <v>reserved</v>
      </c>
      <c r="K8" s="35" t="str">
        <f>INDEX('A20 pinout'!J$1:J$194,$B8+1,1)</f>
        <v>reserved</v>
      </c>
    </row>
    <row r="9" spans="1:11" x14ac:dyDescent="0.25">
      <c r="A9" s="32">
        <v>50</v>
      </c>
      <c r="B9" s="32">
        <f>MATCH(A9,'A20 pinout'!A$2:A$194,0)</f>
        <v>41</v>
      </c>
      <c r="C9" s="35" t="str">
        <f>INDEX('A20 pinout'!B$1:B$194,$B9+1,1)</f>
        <v>PB18</v>
      </c>
      <c r="D9" s="35" t="str">
        <f>INDEX('A20 pinout'!C$1:C$194,$B9+1,1)</f>
        <v>A8</v>
      </c>
      <c r="E9" s="35" t="str">
        <f>INDEX('A20 pinout'!D$1:D$194,$B9+1,1)</f>
        <v>I/O</v>
      </c>
      <c r="F9" s="35" t="str">
        <f>INDEX('A20 pinout'!E$1:E$194,$B9+1,1)</f>
        <v>TWI1_SCK</v>
      </c>
      <c r="G9" s="35" t="str">
        <f>INDEX('A20 pinout'!F$1:F$194,$B9+1,1)</f>
        <v>reserved</v>
      </c>
      <c r="H9" s="35" t="str">
        <f>INDEX('A20 pinout'!G$1:G$194,$B9+1,1)</f>
        <v>reserved</v>
      </c>
      <c r="I9" s="35" t="str">
        <f>INDEX('A20 pinout'!H$1:H$194,$B9+1,1)</f>
        <v>reserved</v>
      </c>
      <c r="J9" s="35" t="str">
        <f>INDEX('A20 pinout'!I$1:I$194,$B9+1,1)</f>
        <v>reserved</v>
      </c>
      <c r="K9" s="35" t="str">
        <f>INDEX('A20 pinout'!J$1:J$194,$B9+1,1)</f>
        <v>reserved</v>
      </c>
    </row>
    <row r="10" spans="1:11" x14ac:dyDescent="0.25">
      <c r="A10" s="32">
        <v>51</v>
      </c>
      <c r="B10" s="32">
        <f>MATCH(A10,'A20 pinout'!A$2:A$194,0)</f>
        <v>42</v>
      </c>
      <c r="C10" s="35" t="str">
        <f>INDEX('A20 pinout'!B$1:B$194,$B10+1,1)</f>
        <v>PB19</v>
      </c>
      <c r="D10" s="35" t="str">
        <f>INDEX('A20 pinout'!C$1:C$194,$B10+1,1)</f>
        <v>B8</v>
      </c>
      <c r="E10" s="35" t="str">
        <f>INDEX('A20 pinout'!D$1:D$194,$B10+1,1)</f>
        <v>I/O</v>
      </c>
      <c r="F10" s="35" t="str">
        <f>INDEX('A20 pinout'!E$1:E$194,$B10+1,1)</f>
        <v>TWI1_SDA</v>
      </c>
      <c r="G10" s="35" t="str">
        <f>INDEX('A20 pinout'!F$1:F$194,$B10+1,1)</f>
        <v>reserved</v>
      </c>
      <c r="H10" s="35" t="str">
        <f>INDEX('A20 pinout'!G$1:G$194,$B10+1,1)</f>
        <v>reserved</v>
      </c>
      <c r="I10" s="35" t="str">
        <f>INDEX('A20 pinout'!H$1:H$194,$B10+1,1)</f>
        <v>reserved</v>
      </c>
      <c r="J10" s="35" t="str">
        <f>INDEX('A20 pinout'!I$1:I$194,$B10+1,1)</f>
        <v>reserved</v>
      </c>
      <c r="K10" s="35" t="str">
        <f>INDEX('A20 pinout'!J$1:J$194,$B10+1,1)</f>
        <v>reserved</v>
      </c>
    </row>
    <row r="11" spans="1:11" x14ac:dyDescent="0.25">
      <c r="A11" s="32">
        <v>83</v>
      </c>
      <c r="B11" s="32">
        <f>MATCH(A11,'A20 pinout'!A$2:A$194,0)</f>
        <v>68</v>
      </c>
      <c r="C11" s="35" t="str">
        <f>INDEX('A20 pinout'!B$1:B$194,$B11+1,1)</f>
        <v>PC19</v>
      </c>
      <c r="D11" s="35" t="str">
        <f>INDEX('A20 pinout'!C$1:C$194,$B11+1,1)</f>
        <v>L21</v>
      </c>
      <c r="E11" s="35" t="str">
        <f>INDEX('A20 pinout'!D$1:D$194,$B11+1,1)</f>
        <v>I/O</v>
      </c>
      <c r="F11" s="35" t="str">
        <f>INDEX('A20 pinout'!E$1:E$194,$B11+1,1)</f>
        <v>NCE4</v>
      </c>
      <c r="G11" s="35" t="str">
        <f>INDEX('A20 pinout'!F$1:F$194,$B11+1,1)</f>
        <v>SPI2_CS0</v>
      </c>
      <c r="H11" s="35" t="str">
        <f>INDEX('A20 pinout'!G$1:G$194,$B11+1,1)</f>
        <v>reserved</v>
      </c>
      <c r="I11" s="35" t="str">
        <f>INDEX('A20 pinout'!H$1:H$194,$B11+1,1)</f>
        <v>reserved</v>
      </c>
      <c r="J11" s="35" t="str">
        <f>INDEX('A20 pinout'!I$1:I$194,$B11+1,1)</f>
        <v>reserved</v>
      </c>
      <c r="K11" s="35" t="str">
        <f>INDEX('A20 pinout'!J$1:J$194,$B11+1,1)</f>
        <v>reserved</v>
      </c>
    </row>
    <row r="12" spans="1:11" x14ac:dyDescent="0.25">
      <c r="A12" s="32">
        <v>84</v>
      </c>
      <c r="B12" s="32">
        <f>MATCH(A12,'A20 pinout'!A$2:A$194,0)</f>
        <v>69</v>
      </c>
      <c r="C12" s="35" t="str">
        <f>INDEX('A20 pinout'!B$1:B$194,$B12+1,1)</f>
        <v>PC20</v>
      </c>
      <c r="D12" s="35" t="str">
        <f>INDEX('A20 pinout'!C$1:C$194,$B12+1,1)</f>
        <v>K21</v>
      </c>
      <c r="E12" s="35" t="str">
        <f>INDEX('A20 pinout'!D$1:D$194,$B12+1,1)</f>
        <v>I/O</v>
      </c>
      <c r="F12" s="35" t="str">
        <f>INDEX('A20 pinout'!E$1:E$194,$B12+1,1)</f>
        <v>NCE5</v>
      </c>
      <c r="G12" s="35" t="str">
        <f>INDEX('A20 pinout'!F$1:F$194,$B12+1,1)</f>
        <v>SPI2_CLK</v>
      </c>
      <c r="H12" s="35" t="str">
        <f>INDEX('A20 pinout'!G$1:G$194,$B12+1,1)</f>
        <v>reserved</v>
      </c>
      <c r="I12" s="35" t="str">
        <f>INDEX('A20 pinout'!H$1:H$194,$B12+1,1)</f>
        <v>reserved</v>
      </c>
      <c r="J12" s="35" t="str">
        <f>INDEX('A20 pinout'!I$1:I$194,$B12+1,1)</f>
        <v>reserved</v>
      </c>
      <c r="K12" s="35" t="str">
        <f>INDEX('A20 pinout'!J$1:J$194,$B12+1,1)</f>
        <v>reserved</v>
      </c>
    </row>
    <row r="13" spans="1:11" x14ac:dyDescent="0.25">
      <c r="A13" s="32">
        <v>85</v>
      </c>
      <c r="B13" s="32">
        <f>MATCH(A13,'A20 pinout'!A$2:A$194,0)</f>
        <v>70</v>
      </c>
      <c r="C13" s="35" t="str">
        <f>INDEX('A20 pinout'!B$1:B$194,$B13+1,1)</f>
        <v>PC21</v>
      </c>
      <c r="D13" s="35" t="str">
        <f>INDEX('A20 pinout'!C$1:C$194,$B13+1,1)</f>
        <v>J21</v>
      </c>
      <c r="E13" s="35" t="str">
        <f>INDEX('A20 pinout'!D$1:D$194,$B13+1,1)</f>
        <v>I/O</v>
      </c>
      <c r="F13" s="35" t="str">
        <f>INDEX('A20 pinout'!E$1:E$194,$B13+1,1)</f>
        <v>NCE6</v>
      </c>
      <c r="G13" s="35" t="str">
        <f>INDEX('A20 pinout'!F$1:F$194,$B13+1,1)</f>
        <v>SPI2_MOSI</v>
      </c>
      <c r="H13" s="35" t="str">
        <f>INDEX('A20 pinout'!G$1:G$194,$B13+1,1)</f>
        <v>reserved</v>
      </c>
      <c r="I13" s="35" t="str">
        <f>INDEX('A20 pinout'!H$1:H$194,$B13+1,1)</f>
        <v>reserved</v>
      </c>
      <c r="J13" s="35" t="str">
        <f>INDEX('A20 pinout'!I$1:I$194,$B13+1,1)</f>
        <v>reserved</v>
      </c>
      <c r="K13" s="35" t="str">
        <f>INDEX('A20 pinout'!J$1:J$194,$B13+1,1)</f>
        <v>reserved</v>
      </c>
    </row>
    <row r="14" spans="1:11" x14ac:dyDescent="0.25">
      <c r="A14" s="32">
        <v>86</v>
      </c>
      <c r="B14" s="32">
        <f>MATCH(A14,'A20 pinout'!A$2:A$194,0)</f>
        <v>71</v>
      </c>
      <c r="C14" s="35" t="str">
        <f>INDEX('A20 pinout'!B$1:B$194,$B14+1,1)</f>
        <v>PC22</v>
      </c>
      <c r="D14" s="35" t="str">
        <f>INDEX('A20 pinout'!C$1:C$194,$B14+1,1)</f>
        <v>J20</v>
      </c>
      <c r="E14" s="35" t="str">
        <f>INDEX('A20 pinout'!D$1:D$194,$B14+1,1)</f>
        <v>I/O</v>
      </c>
      <c r="F14" s="35" t="str">
        <f>INDEX('A20 pinout'!E$1:E$194,$B14+1,1)</f>
        <v>NCE7</v>
      </c>
      <c r="G14" s="35" t="str">
        <f>INDEX('A20 pinout'!F$1:F$194,$B14+1,1)</f>
        <v>SPI2_MISO</v>
      </c>
      <c r="H14" s="35" t="str">
        <f>INDEX('A20 pinout'!G$1:G$194,$B14+1,1)</f>
        <v>reserved</v>
      </c>
      <c r="I14" s="35" t="str">
        <f>INDEX('A20 pinout'!H$1:H$194,$B14+1,1)</f>
        <v>reserved</v>
      </c>
      <c r="J14" s="35" t="str">
        <f>INDEX('A20 pinout'!I$1:I$194,$B14+1,1)</f>
        <v>reserved</v>
      </c>
      <c r="K14" s="35" t="str">
        <f>INDEX('A20 pinout'!J$1:J$194,$B14+1,1)</f>
        <v>reserved</v>
      </c>
    </row>
    <row r="15" spans="1:11" x14ac:dyDescent="0.25">
      <c r="A15" s="32">
        <v>259</v>
      </c>
      <c r="B15" s="32">
        <f>MATCH(A15,'A20 pinout'!A$2:A$194,0)</f>
        <v>175</v>
      </c>
      <c r="C15" s="35" t="str">
        <f>INDEX('A20 pinout'!B$1:B$194,$B15+1,1)</f>
        <v>PI03</v>
      </c>
      <c r="D15" s="35" t="str">
        <f>INDEX('A20 pinout'!C$1:C$194,$B15+1,1)</f>
        <v>B19</v>
      </c>
      <c r="E15" s="35" t="str">
        <f>INDEX('A20 pinout'!D$1:D$194,$B15+1,1)</f>
        <v>I/O</v>
      </c>
      <c r="F15" s="35" t="str">
        <f>INDEX('A20 pinout'!E$1:E$194,$B15+1,1)</f>
        <v>PWM1</v>
      </c>
      <c r="G15" s="35" t="str">
        <f>INDEX('A20 pinout'!F$1:F$194,$B15+1,1)</f>
        <v>TWI TWI4_SDA</v>
      </c>
      <c r="H15" s="35" t="str">
        <f>INDEX('A20 pinout'!G$1:G$194,$B15+1,1)</f>
        <v>reserved</v>
      </c>
      <c r="I15" s="35" t="str">
        <f>INDEX('A20 pinout'!H$1:H$194,$B15+1,1)</f>
        <v>reserved</v>
      </c>
      <c r="J15" s="35" t="str">
        <f>INDEX('A20 pinout'!I$1:I$194,$B15+1,1)</f>
        <v>reserved</v>
      </c>
      <c r="K15" s="35" t="str">
        <f>INDEX('A20 pinout'!J$1:J$194,$B15+1,1)</f>
        <v>reserved</v>
      </c>
    </row>
    <row r="16" spans="1:11" x14ac:dyDescent="0.25">
      <c r="A16" s="32">
        <v>270</v>
      </c>
      <c r="B16" s="32">
        <f>MATCH(A16,'A20 pinout'!A$2:A$194,0)</f>
        <v>186</v>
      </c>
      <c r="C16" s="35" t="str">
        <f>INDEX('A20 pinout'!B$1:B$194,$B16+1,1)</f>
        <v>PI14</v>
      </c>
      <c r="D16" s="35" t="str">
        <f>INDEX('A20 pinout'!C$1:C$194,$B16+1,1)</f>
        <v>C16</v>
      </c>
      <c r="E16" s="35" t="str">
        <f>INDEX('A20 pinout'!D$1:D$194,$B16+1,1)</f>
        <v>I/O</v>
      </c>
      <c r="F16" s="35" t="str">
        <f>INDEX('A20 pinout'!E$1:E$194,$B16+1,1)</f>
        <v>SPI0_CS1</v>
      </c>
      <c r="G16" s="35" t="str">
        <f>INDEX('A20 pinout'!F$1:F$194,$B16+1,1)</f>
        <v>PS2_SCK1</v>
      </c>
      <c r="H16" s="35" t="str">
        <f>INDEX('A20 pinout'!G$1:G$194,$B16+1,1)</f>
        <v>TCLKIN0</v>
      </c>
      <c r="I16" s="35" t="str">
        <f>INDEX('A20 pinout'!H$1:H$194,$B16+1,1)</f>
        <v>TCLKIN0</v>
      </c>
      <c r="J16" s="35" t="str">
        <f>INDEX('A20 pinout'!I$1:I$194,$B16+1,1)</f>
        <v>EINT26</v>
      </c>
      <c r="K16" s="35" t="str">
        <f>INDEX('A20 pinout'!J$1:J$194,$B16+1,1)</f>
        <v>reserved</v>
      </c>
    </row>
    <row r="17" spans="1:11" x14ac:dyDescent="0.25">
      <c r="A17" s="32">
        <v>271</v>
      </c>
      <c r="B17" s="32">
        <f>MATCH(A17,'A20 pinout'!A$2:A$194,0)</f>
        <v>187</v>
      </c>
      <c r="C17" s="35" t="str">
        <f>INDEX('A20 pinout'!B$1:B$194,$B17+1,1)</f>
        <v>PI15</v>
      </c>
      <c r="D17" s="35" t="str">
        <f>INDEX('A20 pinout'!C$1:C$194,$B17+1,1)</f>
        <v>D15</v>
      </c>
      <c r="E17" s="35" t="str">
        <f>INDEX('A20 pinout'!D$1:D$194,$B17+1,1)</f>
        <v>I/O</v>
      </c>
      <c r="F17" s="35" t="str">
        <f>INDEX('A20 pinout'!E$1:E$194,$B17+1,1)</f>
        <v>SPI1_CS1</v>
      </c>
      <c r="G17" s="35" t="str">
        <f>INDEX('A20 pinout'!F$1:F$194,$B17+1,1)</f>
        <v>PS2_SDA1</v>
      </c>
      <c r="H17" s="35" t="str">
        <f>INDEX('A20 pinout'!G$1:G$194,$B17+1,1)</f>
        <v>TCLKIN1</v>
      </c>
      <c r="I17" s="35" t="str">
        <f>INDEX('A20 pinout'!H$1:H$194,$B17+1,1)</f>
        <v>TCLKIN1</v>
      </c>
      <c r="J17" s="35" t="str">
        <f>INDEX('A20 pinout'!I$1:I$194,$B17+1,1)</f>
        <v>EINT27</v>
      </c>
      <c r="K17" s="35" t="str">
        <f>INDEX('A20 pinout'!J$1:J$194,$B17+1,1)</f>
        <v>reserved</v>
      </c>
    </row>
    <row r="18" spans="1:11" x14ac:dyDescent="0.25">
      <c r="A18" s="32">
        <v>276</v>
      </c>
      <c r="B18" s="32">
        <f>MATCH(A18,'A20 pinout'!A$2:A$194,0)</f>
        <v>192</v>
      </c>
      <c r="C18" s="35" t="str">
        <f>INDEX('A20 pinout'!B$1:B$194,$B18+1,1)</f>
        <v>PI20</v>
      </c>
      <c r="D18" s="35" t="str">
        <f>INDEX('A20 pinout'!C$1:C$194,$B18+1,1)</f>
        <v>E14</v>
      </c>
      <c r="E18" s="35" t="str">
        <f>INDEX('A20 pinout'!D$1:D$194,$B18+1,1)</f>
        <v>I/O</v>
      </c>
      <c r="F18" s="35" t="str">
        <f>INDEX('A20 pinout'!E$1:E$194,$B18+1,1)</f>
        <v>PS2_SCK0</v>
      </c>
      <c r="G18" s="35" t="str">
        <f>INDEX('A20 pinout'!F$1:F$194,$B18+1,1)</f>
        <v>UART7_TX</v>
      </c>
      <c r="H18" s="35" t="str">
        <f>INDEX('A20 pinout'!G$1:G$194,$B18+1,1)</f>
        <v>HSCL</v>
      </c>
      <c r="I18" s="35" t="str">
        <f>INDEX('A20 pinout'!H$1:H$194,$B18+1,1)</f>
        <v>reserved</v>
      </c>
      <c r="J18" s="35" t="str">
        <f>INDEX('A20 pinout'!I$1:I$194,$B18+1,1)</f>
        <v>reserved</v>
      </c>
      <c r="K18" s="35" t="str">
        <f>INDEX('A20 pinout'!J$1:J$194,$B18+1,1)</f>
        <v>reserved</v>
      </c>
    </row>
    <row r="19" spans="1:11" x14ac:dyDescent="0.25">
      <c r="A19" s="32">
        <v>277</v>
      </c>
      <c r="B19" s="32">
        <f>MATCH(A19,'A20 pinout'!A$2:A$194,0)</f>
        <v>193</v>
      </c>
      <c r="C19" s="35" t="str">
        <f>INDEX('A20 pinout'!B$1:B$194,$B19+1,1)</f>
        <v>PI21</v>
      </c>
      <c r="D19" s="35" t="str">
        <f>INDEX('A20 pinout'!C$1:C$194,$B19+1,1)</f>
        <v>E13</v>
      </c>
      <c r="E19" s="35" t="str">
        <f>INDEX('A20 pinout'!D$1:D$194,$B19+1,1)</f>
        <v>I/O</v>
      </c>
      <c r="F19" s="35" t="str">
        <f>INDEX('A20 pinout'!E$1:E$194,$B19+1,1)</f>
        <v>PS2_SDA0</v>
      </c>
      <c r="G19" s="35" t="str">
        <f>INDEX('A20 pinout'!F$1:F$194,$B19+1,1)</f>
        <v>UART7_RX</v>
      </c>
      <c r="H19" s="35" t="str">
        <f>INDEX('A20 pinout'!G$1:G$194,$B19+1,1)</f>
        <v>HSDA</v>
      </c>
      <c r="I19" s="35" t="str">
        <f>INDEX('A20 pinout'!H$1:H$194,$B19+1,1)</f>
        <v>reserved</v>
      </c>
      <c r="J19" s="35" t="str">
        <f>INDEX('A20 pinout'!I$1:I$194,$B19+1,1)</f>
        <v>reserved</v>
      </c>
      <c r="K19" s="35" t="str">
        <f>INDEX('A20 pinout'!J$1:J$194,$B19+1,1)</f>
        <v>reserved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P27" sqref="P27"/>
    </sheetView>
  </sheetViews>
  <sheetFormatPr defaultRowHeight="15" x14ac:dyDescent="0.25"/>
  <cols>
    <col min="1" max="1" width="9.140625" style="29"/>
    <col min="2" max="2" width="12.5703125" customWidth="1"/>
    <col min="3" max="3" width="13.5703125" customWidth="1"/>
    <col min="4" max="4" width="12.140625" customWidth="1"/>
    <col min="5" max="5" width="15.5703125" customWidth="1"/>
    <col min="6" max="6" width="14.85546875" customWidth="1"/>
    <col min="7" max="7" width="12.5703125" bestFit="1" customWidth="1"/>
    <col min="8" max="8" width="18.28515625" customWidth="1"/>
    <col min="9" max="9" width="13.28515625" customWidth="1"/>
    <col min="10" max="10" width="12.42578125" bestFit="1" customWidth="1"/>
    <col min="11" max="11" width="17.5703125" bestFit="1" customWidth="1"/>
    <col min="13" max="13" width="9.140625" style="29"/>
  </cols>
  <sheetData>
    <row r="1" spans="1:11" ht="15.75" thickBot="1" x14ac:dyDescent="0.3">
      <c r="A1" s="34"/>
      <c r="B1" s="32" t="s">
        <v>700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15.75" thickBot="1" x14ac:dyDescent="0.3">
      <c r="A2" s="34"/>
      <c r="B2" s="53" t="s">
        <v>169</v>
      </c>
      <c r="C2" s="54"/>
      <c r="D2" s="54"/>
      <c r="E2" s="54"/>
      <c r="F2" s="54"/>
      <c r="G2" s="54"/>
      <c r="H2" s="54"/>
      <c r="I2" s="54"/>
      <c r="J2" s="55"/>
      <c r="K2" s="36"/>
    </row>
    <row r="3" spans="1:11" ht="15.75" thickBot="1" x14ac:dyDescent="0.3">
      <c r="A3" s="34"/>
      <c r="B3" s="15" t="s">
        <v>113</v>
      </c>
      <c r="C3" s="15" t="s">
        <v>114</v>
      </c>
      <c r="D3" s="15" t="s">
        <v>115</v>
      </c>
      <c r="E3" s="15" t="s">
        <v>116</v>
      </c>
      <c r="F3" s="15" t="s">
        <v>117</v>
      </c>
      <c r="G3" s="15" t="s">
        <v>118</v>
      </c>
      <c r="H3" s="15" t="s">
        <v>119</v>
      </c>
      <c r="I3" s="15" t="s">
        <v>120</v>
      </c>
      <c r="J3" s="15" t="s">
        <v>121</v>
      </c>
      <c r="K3" s="37"/>
    </row>
    <row r="4" spans="1:11" ht="15.75" thickBot="1" x14ac:dyDescent="0.3">
      <c r="A4" s="38">
        <v>0</v>
      </c>
      <c r="B4" s="39" t="s">
        <v>701</v>
      </c>
      <c r="C4" s="13" t="s">
        <v>170</v>
      </c>
      <c r="D4" s="13" t="s">
        <v>106</v>
      </c>
      <c r="E4" s="39" t="s">
        <v>171</v>
      </c>
      <c r="F4" s="39" t="s">
        <v>172</v>
      </c>
      <c r="G4" s="39" t="s">
        <v>173</v>
      </c>
      <c r="H4" s="39" t="s">
        <v>174</v>
      </c>
      <c r="I4" s="14" t="s">
        <v>107</v>
      </c>
      <c r="J4" s="14" t="s">
        <v>107</v>
      </c>
      <c r="K4" s="37"/>
    </row>
    <row r="5" spans="1:11" ht="15.75" thickBot="1" x14ac:dyDescent="0.3">
      <c r="A5" s="38">
        <v>1</v>
      </c>
      <c r="B5" s="39" t="s">
        <v>702</v>
      </c>
      <c r="C5" s="13" t="s">
        <v>175</v>
      </c>
      <c r="D5" s="13" t="s">
        <v>106</v>
      </c>
      <c r="E5" s="39" t="s">
        <v>176</v>
      </c>
      <c r="F5" s="39" t="s">
        <v>177</v>
      </c>
      <c r="G5" s="39" t="s">
        <v>10</v>
      </c>
      <c r="H5" s="39" t="s">
        <v>178</v>
      </c>
      <c r="I5" s="14" t="s">
        <v>107</v>
      </c>
      <c r="J5" s="14" t="s">
        <v>107</v>
      </c>
      <c r="K5" s="37"/>
    </row>
    <row r="6" spans="1:11" ht="15.75" thickBot="1" x14ac:dyDescent="0.3">
      <c r="A6" s="38">
        <v>2</v>
      </c>
      <c r="B6" s="39" t="s">
        <v>703</v>
      </c>
      <c r="C6" s="13" t="s">
        <v>179</v>
      </c>
      <c r="D6" s="13" t="s">
        <v>106</v>
      </c>
      <c r="E6" s="39" t="s">
        <v>180</v>
      </c>
      <c r="F6" s="39" t="s">
        <v>181</v>
      </c>
      <c r="G6" s="39" t="s">
        <v>182</v>
      </c>
      <c r="H6" s="39" t="s">
        <v>183</v>
      </c>
      <c r="I6" s="14" t="s">
        <v>107</v>
      </c>
      <c r="J6" s="14" t="s">
        <v>107</v>
      </c>
      <c r="K6" s="37"/>
    </row>
    <row r="7" spans="1:11" ht="15.75" thickBot="1" x14ac:dyDescent="0.3">
      <c r="A7" s="38">
        <v>3</v>
      </c>
      <c r="B7" s="39" t="s">
        <v>704</v>
      </c>
      <c r="C7" s="13" t="s">
        <v>184</v>
      </c>
      <c r="D7" s="13" t="s">
        <v>106</v>
      </c>
      <c r="E7" s="39" t="s">
        <v>185</v>
      </c>
      <c r="F7" s="39" t="s">
        <v>186</v>
      </c>
      <c r="G7" s="39" t="s">
        <v>187</v>
      </c>
      <c r="H7" s="39" t="s">
        <v>188</v>
      </c>
      <c r="I7" s="14" t="s">
        <v>107</v>
      </c>
      <c r="J7" s="14" t="s">
        <v>107</v>
      </c>
      <c r="K7" s="37"/>
    </row>
    <row r="8" spans="1:11" ht="15.75" thickBot="1" x14ac:dyDescent="0.3">
      <c r="A8" s="38">
        <v>4</v>
      </c>
      <c r="B8" s="39" t="s">
        <v>705</v>
      </c>
      <c r="C8" s="13" t="s">
        <v>189</v>
      </c>
      <c r="D8" s="13" t="s">
        <v>106</v>
      </c>
      <c r="E8" s="39" t="s">
        <v>190</v>
      </c>
      <c r="F8" s="39" t="s">
        <v>153</v>
      </c>
      <c r="G8" s="14" t="s">
        <v>107</v>
      </c>
      <c r="H8" s="39" t="s">
        <v>191</v>
      </c>
      <c r="I8" s="14" t="s">
        <v>107</v>
      </c>
      <c r="J8" s="14" t="s">
        <v>107</v>
      </c>
      <c r="K8" s="37"/>
    </row>
    <row r="9" spans="1:11" ht="15.75" thickBot="1" x14ac:dyDescent="0.3">
      <c r="A9" s="38">
        <v>5</v>
      </c>
      <c r="B9" s="39" t="s">
        <v>706</v>
      </c>
      <c r="C9" s="13" t="s">
        <v>192</v>
      </c>
      <c r="D9" s="13" t="s">
        <v>106</v>
      </c>
      <c r="E9" s="39" t="s">
        <v>193</v>
      </c>
      <c r="F9" s="39" t="s">
        <v>194</v>
      </c>
      <c r="G9" s="14" t="s">
        <v>107</v>
      </c>
      <c r="H9" s="39" t="s">
        <v>195</v>
      </c>
      <c r="I9" s="14" t="s">
        <v>107</v>
      </c>
      <c r="J9" s="14" t="s">
        <v>107</v>
      </c>
      <c r="K9" s="37"/>
    </row>
    <row r="10" spans="1:11" ht="15.75" thickBot="1" x14ac:dyDescent="0.3">
      <c r="A10" s="38">
        <v>6</v>
      </c>
      <c r="B10" s="39" t="s">
        <v>707</v>
      </c>
      <c r="C10" s="13" t="s">
        <v>196</v>
      </c>
      <c r="D10" s="13" t="s">
        <v>106</v>
      </c>
      <c r="E10" s="39" t="s">
        <v>197</v>
      </c>
      <c r="F10" s="39" t="s">
        <v>198</v>
      </c>
      <c r="G10" s="14" t="s">
        <v>107</v>
      </c>
      <c r="H10" s="39" t="s">
        <v>199</v>
      </c>
      <c r="I10" s="14" t="s">
        <v>107</v>
      </c>
      <c r="J10" s="14" t="s">
        <v>107</v>
      </c>
      <c r="K10" s="37"/>
    </row>
    <row r="11" spans="1:11" ht="15.75" thickBot="1" x14ac:dyDescent="0.3">
      <c r="A11" s="38">
        <v>7</v>
      </c>
      <c r="B11" s="39" t="s">
        <v>708</v>
      </c>
      <c r="C11" s="13" t="s">
        <v>200</v>
      </c>
      <c r="D11" s="13" t="s">
        <v>106</v>
      </c>
      <c r="E11" s="39" t="s">
        <v>201</v>
      </c>
      <c r="F11" s="39" t="s">
        <v>202</v>
      </c>
      <c r="G11" s="14" t="s">
        <v>107</v>
      </c>
      <c r="H11" s="39" t="s">
        <v>203</v>
      </c>
      <c r="I11" s="14" t="s">
        <v>107</v>
      </c>
      <c r="J11" s="14" t="s">
        <v>107</v>
      </c>
      <c r="K11" s="37"/>
    </row>
    <row r="12" spans="1:11" ht="15.75" thickBot="1" x14ac:dyDescent="0.3">
      <c r="A12" s="38">
        <v>8</v>
      </c>
      <c r="B12" s="39" t="s">
        <v>709</v>
      </c>
      <c r="C12" s="13" t="s">
        <v>204</v>
      </c>
      <c r="D12" s="13" t="s">
        <v>106</v>
      </c>
      <c r="E12" s="39" t="s">
        <v>205</v>
      </c>
      <c r="F12" s="39" t="s">
        <v>206</v>
      </c>
      <c r="G12" s="14" t="s">
        <v>107</v>
      </c>
      <c r="H12" s="39" t="s">
        <v>207</v>
      </c>
      <c r="I12" s="14" t="s">
        <v>107</v>
      </c>
      <c r="J12" s="14" t="s">
        <v>107</v>
      </c>
      <c r="K12" s="37"/>
    </row>
    <row r="13" spans="1:11" ht="15.75" thickBot="1" x14ac:dyDescent="0.3">
      <c r="A13" s="38">
        <v>9</v>
      </c>
      <c r="B13" s="39" t="s">
        <v>710</v>
      </c>
      <c r="C13" s="13" t="s">
        <v>208</v>
      </c>
      <c r="D13" s="13" t="s">
        <v>106</v>
      </c>
      <c r="E13" s="39" t="s">
        <v>209</v>
      </c>
      <c r="F13" s="39" t="s">
        <v>210</v>
      </c>
      <c r="G13" s="14" t="s">
        <v>107</v>
      </c>
      <c r="H13" s="39" t="s">
        <v>211</v>
      </c>
      <c r="I13" s="39" t="s">
        <v>212</v>
      </c>
      <c r="J13" s="14" t="s">
        <v>107</v>
      </c>
      <c r="K13" s="37"/>
    </row>
    <row r="14" spans="1:11" ht="15.75" thickBot="1" x14ac:dyDescent="0.3">
      <c r="A14" s="38">
        <v>10</v>
      </c>
      <c r="B14" s="39" t="s">
        <v>711</v>
      </c>
      <c r="C14" s="13" t="s">
        <v>213</v>
      </c>
      <c r="D14" s="13" t="s">
        <v>106</v>
      </c>
      <c r="E14" s="39" t="s">
        <v>214</v>
      </c>
      <c r="F14" s="14" t="s">
        <v>107</v>
      </c>
      <c r="G14" s="39" t="s">
        <v>215</v>
      </c>
      <c r="H14" s="39" t="s">
        <v>216</v>
      </c>
      <c r="I14" s="14" t="s">
        <v>107</v>
      </c>
      <c r="J14" s="14" t="s">
        <v>107</v>
      </c>
      <c r="K14" s="37"/>
    </row>
    <row r="15" spans="1:11" ht="15.75" thickBot="1" x14ac:dyDescent="0.3">
      <c r="A15" s="38">
        <v>11</v>
      </c>
      <c r="B15" s="39" t="s">
        <v>712</v>
      </c>
      <c r="C15" s="13" t="s">
        <v>217</v>
      </c>
      <c r="D15" s="13" t="s">
        <v>106</v>
      </c>
      <c r="E15" s="39" t="s">
        <v>218</v>
      </c>
      <c r="F15" s="14" t="s">
        <v>107</v>
      </c>
      <c r="G15" s="39" t="s">
        <v>219</v>
      </c>
      <c r="H15" s="39" t="s">
        <v>220</v>
      </c>
      <c r="I15" s="14" t="s">
        <v>107</v>
      </c>
      <c r="J15" s="14" t="s">
        <v>107</v>
      </c>
      <c r="K15" s="37"/>
    </row>
    <row r="16" spans="1:11" ht="15.75" thickBot="1" x14ac:dyDescent="0.3">
      <c r="A16" s="38">
        <v>12</v>
      </c>
      <c r="B16" s="39" t="s">
        <v>713</v>
      </c>
      <c r="C16" s="13" t="s">
        <v>221</v>
      </c>
      <c r="D16" s="13" t="s">
        <v>106</v>
      </c>
      <c r="E16" s="39" t="s">
        <v>222</v>
      </c>
      <c r="F16" s="39" t="s">
        <v>223</v>
      </c>
      <c r="G16" s="39" t="s">
        <v>224</v>
      </c>
      <c r="H16" s="39" t="s">
        <v>225</v>
      </c>
      <c r="I16" s="14" t="s">
        <v>107</v>
      </c>
      <c r="J16" s="14" t="s">
        <v>107</v>
      </c>
      <c r="K16" s="37"/>
    </row>
    <row r="17" spans="1:11" ht="15.75" thickBot="1" x14ac:dyDescent="0.3">
      <c r="A17" s="38">
        <v>13</v>
      </c>
      <c r="B17" s="39" t="s">
        <v>714</v>
      </c>
      <c r="C17" s="13" t="s">
        <v>226</v>
      </c>
      <c r="D17" s="13" t="s">
        <v>106</v>
      </c>
      <c r="E17" s="39" t="s">
        <v>227</v>
      </c>
      <c r="F17" s="39" t="s">
        <v>228</v>
      </c>
      <c r="G17" s="39" t="s">
        <v>229</v>
      </c>
      <c r="H17" s="39" t="s">
        <v>230</v>
      </c>
      <c r="I17" s="14" t="s">
        <v>107</v>
      </c>
      <c r="J17" s="14" t="s">
        <v>107</v>
      </c>
      <c r="K17" s="37"/>
    </row>
    <row r="18" spans="1:11" ht="15.75" thickBot="1" x14ac:dyDescent="0.3">
      <c r="A18" s="38">
        <v>14</v>
      </c>
      <c r="B18" s="39" t="s">
        <v>715</v>
      </c>
      <c r="C18" s="13" t="s">
        <v>231</v>
      </c>
      <c r="D18" s="13" t="s">
        <v>106</v>
      </c>
      <c r="E18" s="39" t="s">
        <v>232</v>
      </c>
      <c r="F18" s="39" t="s">
        <v>23</v>
      </c>
      <c r="G18" s="39" t="s">
        <v>233</v>
      </c>
      <c r="H18" s="39" t="s">
        <v>234</v>
      </c>
      <c r="I18" s="39" t="s">
        <v>235</v>
      </c>
      <c r="J18" s="14" t="s">
        <v>107</v>
      </c>
      <c r="K18" s="37"/>
    </row>
    <row r="19" spans="1:11" ht="15.75" thickBot="1" x14ac:dyDescent="0.3">
      <c r="A19" s="38">
        <v>15</v>
      </c>
      <c r="B19" s="39" t="s">
        <v>716</v>
      </c>
      <c r="C19" s="13" t="s">
        <v>236</v>
      </c>
      <c r="D19" s="13" t="s">
        <v>106</v>
      </c>
      <c r="E19" s="39" t="s">
        <v>237</v>
      </c>
      <c r="F19" s="39" t="s">
        <v>22</v>
      </c>
      <c r="G19" s="39" t="s">
        <v>238</v>
      </c>
      <c r="H19" s="39" t="s">
        <v>239</v>
      </c>
      <c r="I19" s="39" t="s">
        <v>240</v>
      </c>
      <c r="J19" s="14" t="s">
        <v>107</v>
      </c>
      <c r="K19" s="37"/>
    </row>
    <row r="20" spans="1:11" ht="15.75" thickBot="1" x14ac:dyDescent="0.3">
      <c r="A20" s="38">
        <v>16</v>
      </c>
      <c r="B20" s="39" t="s">
        <v>717</v>
      </c>
      <c r="C20" s="13" t="s">
        <v>241</v>
      </c>
      <c r="D20" s="13" t="s">
        <v>106</v>
      </c>
      <c r="E20" s="39" t="s">
        <v>242</v>
      </c>
      <c r="F20" s="39" t="s">
        <v>243</v>
      </c>
      <c r="G20" s="39" t="s">
        <v>244</v>
      </c>
      <c r="H20" s="39" t="s">
        <v>245</v>
      </c>
      <c r="I20" s="39" t="s">
        <v>246</v>
      </c>
      <c r="J20" s="14" t="s">
        <v>107</v>
      </c>
      <c r="K20" s="37"/>
    </row>
    <row r="21" spans="1:11" ht="15.75" thickBot="1" x14ac:dyDescent="0.3">
      <c r="A21" s="38">
        <v>17</v>
      </c>
      <c r="B21" s="39" t="s">
        <v>718</v>
      </c>
      <c r="C21" s="13" t="s">
        <v>247</v>
      </c>
      <c r="D21" s="13" t="s">
        <v>106</v>
      </c>
      <c r="E21" s="39" t="s">
        <v>248</v>
      </c>
      <c r="F21" s="39" t="s">
        <v>249</v>
      </c>
      <c r="G21" s="39" t="s">
        <v>250</v>
      </c>
      <c r="H21" s="39" t="s">
        <v>251</v>
      </c>
      <c r="I21" s="39" t="s">
        <v>252</v>
      </c>
      <c r="J21" s="14" t="s">
        <v>107</v>
      </c>
      <c r="K21" s="37"/>
    </row>
    <row r="22" spans="1:11" ht="15.75" thickBot="1" x14ac:dyDescent="0.3">
      <c r="A22" s="34"/>
      <c r="B22" s="53" t="s">
        <v>253</v>
      </c>
      <c r="C22" s="54"/>
      <c r="D22" s="54"/>
      <c r="E22" s="54"/>
      <c r="F22" s="54"/>
      <c r="G22" s="54"/>
      <c r="H22" s="54"/>
      <c r="I22" s="54"/>
      <c r="J22" s="55"/>
      <c r="K22" s="37"/>
    </row>
    <row r="23" spans="1:11" ht="15.75" thickBot="1" x14ac:dyDescent="0.3">
      <c r="A23" s="34"/>
      <c r="B23" s="15" t="s">
        <v>113</v>
      </c>
      <c r="C23" s="15" t="s">
        <v>114</v>
      </c>
      <c r="D23" s="15" t="s">
        <v>115</v>
      </c>
      <c r="E23" s="15" t="s">
        <v>116</v>
      </c>
      <c r="F23" s="15" t="s">
        <v>117</v>
      </c>
      <c r="G23" s="15" t="s">
        <v>118</v>
      </c>
      <c r="H23" s="15" t="s">
        <v>119</v>
      </c>
      <c r="I23" s="15" t="s">
        <v>120</v>
      </c>
      <c r="J23" s="15" t="s">
        <v>121</v>
      </c>
      <c r="K23" s="15" t="s">
        <v>254</v>
      </c>
    </row>
    <row r="24" spans="1:11" ht="15.75" thickBot="1" x14ac:dyDescent="0.3">
      <c r="A24" s="38">
        <v>32</v>
      </c>
      <c r="B24" s="39" t="s">
        <v>719</v>
      </c>
      <c r="C24" s="13" t="s">
        <v>255</v>
      </c>
      <c r="D24" s="13" t="s">
        <v>106</v>
      </c>
      <c r="E24" s="39" t="s">
        <v>256</v>
      </c>
      <c r="F24" s="14" t="s">
        <v>107</v>
      </c>
      <c r="G24" s="14" t="s">
        <v>107</v>
      </c>
      <c r="H24" s="14" t="s">
        <v>107</v>
      </c>
      <c r="I24" s="14" t="s">
        <v>107</v>
      </c>
      <c r="J24" s="14" t="s">
        <v>107</v>
      </c>
      <c r="K24" s="37"/>
    </row>
    <row r="25" spans="1:11" ht="15.75" thickBot="1" x14ac:dyDescent="0.3">
      <c r="A25" s="38">
        <v>33</v>
      </c>
      <c r="B25" s="39" t="s">
        <v>720</v>
      </c>
      <c r="C25" s="13" t="s">
        <v>257</v>
      </c>
      <c r="D25" s="13" t="s">
        <v>106</v>
      </c>
      <c r="E25" s="39" t="s">
        <v>258</v>
      </c>
      <c r="F25" s="14" t="s">
        <v>107</v>
      </c>
      <c r="G25" s="14" t="s">
        <v>107</v>
      </c>
      <c r="H25" s="14" t="s">
        <v>107</v>
      </c>
      <c r="I25" s="14" t="s">
        <v>107</v>
      </c>
      <c r="J25" s="14" t="s">
        <v>107</v>
      </c>
      <c r="K25" s="37"/>
    </row>
    <row r="26" spans="1:11" ht="15.75" thickBot="1" x14ac:dyDescent="0.3">
      <c r="A26" s="38">
        <v>34</v>
      </c>
      <c r="B26" s="39" t="s">
        <v>166</v>
      </c>
      <c r="C26" s="13" t="s">
        <v>105</v>
      </c>
      <c r="D26" s="13" t="s">
        <v>106</v>
      </c>
      <c r="E26" s="13" t="s">
        <v>97</v>
      </c>
      <c r="F26" s="14" t="s">
        <v>107</v>
      </c>
      <c r="G26" s="14" t="s">
        <v>107</v>
      </c>
      <c r="H26" s="14" t="s">
        <v>107</v>
      </c>
      <c r="I26" s="14" t="s">
        <v>107</v>
      </c>
      <c r="J26" s="14" t="s">
        <v>107</v>
      </c>
      <c r="K26" s="37"/>
    </row>
    <row r="27" spans="1:11" ht="15.75" thickBot="1" x14ac:dyDescent="0.3">
      <c r="A27" s="38">
        <v>35</v>
      </c>
      <c r="B27" s="39" t="s">
        <v>165</v>
      </c>
      <c r="C27" s="13" t="s">
        <v>108</v>
      </c>
      <c r="D27" s="13" t="s">
        <v>106</v>
      </c>
      <c r="E27" s="13" t="s">
        <v>109</v>
      </c>
      <c r="F27" s="14" t="s">
        <v>107</v>
      </c>
      <c r="G27" s="13" t="s">
        <v>110</v>
      </c>
      <c r="H27" s="14" t="s">
        <v>107</v>
      </c>
      <c r="I27" s="14" t="s">
        <v>107</v>
      </c>
      <c r="J27" s="14" t="s">
        <v>107</v>
      </c>
      <c r="K27" s="13" t="s">
        <v>259</v>
      </c>
    </row>
    <row r="28" spans="1:11" ht="15.75" thickBot="1" x14ac:dyDescent="0.3">
      <c r="A28" s="38">
        <v>36</v>
      </c>
      <c r="B28" s="39" t="s">
        <v>721</v>
      </c>
      <c r="C28" s="13" t="s">
        <v>111</v>
      </c>
      <c r="D28" s="13" t="s">
        <v>106</v>
      </c>
      <c r="E28" s="13" t="s">
        <v>112</v>
      </c>
      <c r="F28" s="14" t="s">
        <v>107</v>
      </c>
      <c r="G28" s="14" t="s">
        <v>107</v>
      </c>
      <c r="H28" s="14" t="s">
        <v>107</v>
      </c>
      <c r="I28" s="14" t="s">
        <v>107</v>
      </c>
      <c r="J28" s="14" t="s">
        <v>107</v>
      </c>
      <c r="K28" s="37"/>
    </row>
    <row r="29" spans="1:11" ht="15.75" thickBot="1" x14ac:dyDescent="0.3">
      <c r="A29" s="38">
        <v>37</v>
      </c>
      <c r="B29" s="39" t="s">
        <v>58</v>
      </c>
      <c r="C29" s="13" t="s">
        <v>260</v>
      </c>
      <c r="D29" s="13" t="s">
        <v>106</v>
      </c>
      <c r="E29" s="13" t="s">
        <v>261</v>
      </c>
      <c r="F29" s="13" t="s">
        <v>262</v>
      </c>
      <c r="G29" s="14" t="s">
        <v>107</v>
      </c>
      <c r="H29" s="14" t="s">
        <v>107</v>
      </c>
      <c r="I29" s="14" t="s">
        <v>107</v>
      </c>
      <c r="J29" s="14" t="s">
        <v>107</v>
      </c>
      <c r="K29" s="37"/>
    </row>
    <row r="30" spans="1:11" ht="15.75" thickBot="1" x14ac:dyDescent="0.3">
      <c r="A30" s="38">
        <v>38</v>
      </c>
      <c r="B30" s="39" t="s">
        <v>57</v>
      </c>
      <c r="C30" s="13" t="s">
        <v>263</v>
      </c>
      <c r="D30" s="13" t="s">
        <v>106</v>
      </c>
      <c r="E30" s="13" t="s">
        <v>264</v>
      </c>
      <c r="F30" s="13" t="s">
        <v>265</v>
      </c>
      <c r="G30" s="14" t="s">
        <v>107</v>
      </c>
      <c r="H30" s="14" t="s">
        <v>107</v>
      </c>
      <c r="I30" s="14" t="s">
        <v>107</v>
      </c>
      <c r="J30" s="14" t="s">
        <v>107</v>
      </c>
      <c r="K30" s="37"/>
    </row>
    <row r="31" spans="1:11" ht="15.75" thickBot="1" x14ac:dyDescent="0.3">
      <c r="A31" s="38">
        <v>39</v>
      </c>
      <c r="B31" s="39" t="s">
        <v>56</v>
      </c>
      <c r="C31" s="13" t="s">
        <v>266</v>
      </c>
      <c r="D31" s="13" t="s">
        <v>106</v>
      </c>
      <c r="E31" s="13" t="s">
        <v>267</v>
      </c>
      <c r="F31" s="13" t="s">
        <v>268</v>
      </c>
      <c r="G31" s="14" t="s">
        <v>107</v>
      </c>
      <c r="H31" s="14" t="s">
        <v>107</v>
      </c>
      <c r="I31" s="14" t="s">
        <v>107</v>
      </c>
      <c r="J31" s="14" t="s">
        <v>107</v>
      </c>
      <c r="K31" s="37"/>
    </row>
    <row r="32" spans="1:11" ht="15.75" thickBot="1" x14ac:dyDescent="0.3">
      <c r="A32" s="38">
        <v>40</v>
      </c>
      <c r="B32" s="39" t="s">
        <v>60</v>
      </c>
      <c r="C32" s="13" t="s">
        <v>269</v>
      </c>
      <c r="D32" s="13" t="s">
        <v>106</v>
      </c>
      <c r="E32" s="13" t="s">
        <v>270</v>
      </c>
      <c r="F32" s="13" t="s">
        <v>271</v>
      </c>
      <c r="G32" s="14" t="s">
        <v>107</v>
      </c>
      <c r="H32" s="14" t="s">
        <v>107</v>
      </c>
      <c r="I32" s="14" t="s">
        <v>107</v>
      </c>
      <c r="J32" s="14" t="s">
        <v>107</v>
      </c>
      <c r="K32" s="13" t="s">
        <v>272</v>
      </c>
    </row>
    <row r="33" spans="1:11" ht="15.75" thickBot="1" x14ac:dyDescent="0.3">
      <c r="A33" s="38">
        <v>41</v>
      </c>
      <c r="B33" s="39" t="s">
        <v>722</v>
      </c>
      <c r="C33" s="13" t="s">
        <v>273</v>
      </c>
      <c r="D33" s="13" t="s">
        <v>106</v>
      </c>
      <c r="E33" s="13" t="s">
        <v>274</v>
      </c>
      <c r="F33" s="14" t="s">
        <v>107</v>
      </c>
      <c r="G33" s="14" t="s">
        <v>107</v>
      </c>
      <c r="H33" s="14" t="s">
        <v>107</v>
      </c>
      <c r="I33" s="14" t="s">
        <v>107</v>
      </c>
      <c r="J33" s="14" t="s">
        <v>107</v>
      </c>
      <c r="K33" s="13" t="s">
        <v>272</v>
      </c>
    </row>
    <row r="34" spans="1:11" ht="15.75" thickBot="1" x14ac:dyDescent="0.3">
      <c r="A34" s="38">
        <v>42</v>
      </c>
      <c r="B34" s="39" t="s">
        <v>723</v>
      </c>
      <c r="C34" s="13" t="s">
        <v>275</v>
      </c>
      <c r="D34" s="13" t="s">
        <v>106</v>
      </c>
      <c r="E34" s="13" t="s">
        <v>276</v>
      </c>
      <c r="F34" s="14" t="s">
        <v>107</v>
      </c>
      <c r="G34" s="14" t="s">
        <v>107</v>
      </c>
      <c r="H34" s="14" t="s">
        <v>107</v>
      </c>
      <c r="I34" s="14" t="s">
        <v>107</v>
      </c>
      <c r="J34" s="14" t="s">
        <v>107</v>
      </c>
      <c r="K34" s="37"/>
    </row>
    <row r="35" spans="1:11" ht="15.75" thickBot="1" x14ac:dyDescent="0.3">
      <c r="A35" s="38">
        <v>43</v>
      </c>
      <c r="B35" s="39" t="s">
        <v>724</v>
      </c>
      <c r="C35" s="13" t="s">
        <v>277</v>
      </c>
      <c r="D35" s="13" t="s">
        <v>106</v>
      </c>
      <c r="E35" s="13" t="s">
        <v>278</v>
      </c>
      <c r="F35" s="14" t="s">
        <v>107</v>
      </c>
      <c r="G35" s="14" t="s">
        <v>107</v>
      </c>
      <c r="H35" s="14" t="s">
        <v>107</v>
      </c>
      <c r="I35" s="14" t="s">
        <v>107</v>
      </c>
      <c r="J35" s="14" t="s">
        <v>107</v>
      </c>
      <c r="K35" s="37"/>
    </row>
    <row r="36" spans="1:11" ht="15.75" thickBot="1" x14ac:dyDescent="0.3">
      <c r="A36" s="38">
        <v>44</v>
      </c>
      <c r="B36" s="39" t="s">
        <v>59</v>
      </c>
      <c r="C36" s="13" t="s">
        <v>279</v>
      </c>
      <c r="D36" s="13" t="s">
        <v>106</v>
      </c>
      <c r="E36" s="13" t="s">
        <v>280</v>
      </c>
      <c r="F36" s="13" t="s">
        <v>281</v>
      </c>
      <c r="G36" s="13" t="s">
        <v>282</v>
      </c>
      <c r="H36" s="14" t="s">
        <v>107</v>
      </c>
      <c r="I36" s="14" t="s">
        <v>107</v>
      </c>
      <c r="J36" s="14" t="s">
        <v>107</v>
      </c>
      <c r="K36" s="13" t="s">
        <v>283</v>
      </c>
    </row>
    <row r="37" spans="1:11" ht="15.75" thickBot="1" x14ac:dyDescent="0.3">
      <c r="A37" s="38">
        <v>45</v>
      </c>
      <c r="B37" s="39" t="s">
        <v>55</v>
      </c>
      <c r="C37" s="13" t="s">
        <v>284</v>
      </c>
      <c r="D37" s="13" t="s">
        <v>106</v>
      </c>
      <c r="E37" s="13" t="s">
        <v>285</v>
      </c>
      <c r="F37" s="14" t="s">
        <v>107</v>
      </c>
      <c r="G37" s="13" t="s">
        <v>286</v>
      </c>
      <c r="H37" s="14" t="s">
        <v>107</v>
      </c>
      <c r="I37" s="14" t="s">
        <v>107</v>
      </c>
      <c r="J37" s="14" t="s">
        <v>107</v>
      </c>
      <c r="K37" s="13" t="s">
        <v>287</v>
      </c>
    </row>
    <row r="38" spans="1:11" ht="15.75" thickBot="1" x14ac:dyDescent="0.3">
      <c r="A38" s="38">
        <v>46</v>
      </c>
      <c r="B38" s="39" t="s">
        <v>80</v>
      </c>
      <c r="C38" s="13" t="s">
        <v>122</v>
      </c>
      <c r="D38" s="13" t="s">
        <v>106</v>
      </c>
      <c r="E38" s="13" t="s">
        <v>123</v>
      </c>
      <c r="F38" s="13" t="s">
        <v>124</v>
      </c>
      <c r="G38" s="14" t="s">
        <v>107</v>
      </c>
      <c r="H38" s="14" t="s">
        <v>107</v>
      </c>
      <c r="I38" s="14" t="s">
        <v>107</v>
      </c>
      <c r="J38" s="14" t="s">
        <v>107</v>
      </c>
      <c r="K38" s="37"/>
    </row>
    <row r="39" spans="1:11" ht="15.75" thickBot="1" x14ac:dyDescent="0.3">
      <c r="A39" s="38">
        <v>47</v>
      </c>
      <c r="B39" s="39" t="s">
        <v>81</v>
      </c>
      <c r="C39" s="13" t="s">
        <v>125</v>
      </c>
      <c r="D39" s="13" t="s">
        <v>106</v>
      </c>
      <c r="E39" s="13" t="s">
        <v>126</v>
      </c>
      <c r="F39" s="13" t="s">
        <v>127</v>
      </c>
      <c r="G39" s="14" t="s">
        <v>107</v>
      </c>
      <c r="H39" s="14" t="s">
        <v>107</v>
      </c>
      <c r="I39" s="14" t="s">
        <v>107</v>
      </c>
      <c r="J39" s="14" t="s">
        <v>107</v>
      </c>
      <c r="K39" s="37"/>
    </row>
    <row r="40" spans="1:11" ht="15.75" thickBot="1" x14ac:dyDescent="0.3">
      <c r="A40" s="38">
        <v>48</v>
      </c>
      <c r="B40" s="39" t="s">
        <v>82</v>
      </c>
      <c r="C40" s="13" t="s">
        <v>128</v>
      </c>
      <c r="D40" s="13" t="s">
        <v>106</v>
      </c>
      <c r="E40" s="13" t="s">
        <v>129</v>
      </c>
      <c r="F40" s="13" t="s">
        <v>130</v>
      </c>
      <c r="G40" s="14" t="s">
        <v>107</v>
      </c>
      <c r="H40" s="14" t="s">
        <v>107</v>
      </c>
      <c r="I40" s="14" t="s">
        <v>107</v>
      </c>
      <c r="J40" s="14" t="s">
        <v>107</v>
      </c>
      <c r="K40" s="37"/>
    </row>
    <row r="41" spans="1:11" ht="15.75" thickBot="1" x14ac:dyDescent="0.3">
      <c r="A41" s="38">
        <v>49</v>
      </c>
      <c r="B41" s="39" t="s">
        <v>83</v>
      </c>
      <c r="C41" s="13" t="s">
        <v>131</v>
      </c>
      <c r="D41" s="13" t="s">
        <v>106</v>
      </c>
      <c r="E41" s="13" t="s">
        <v>132</v>
      </c>
      <c r="F41" s="13" t="s">
        <v>133</v>
      </c>
      <c r="G41" s="14" t="s">
        <v>107</v>
      </c>
      <c r="H41" s="14" t="s">
        <v>107</v>
      </c>
      <c r="I41" s="14" t="s">
        <v>107</v>
      </c>
      <c r="J41" s="14" t="s">
        <v>107</v>
      </c>
      <c r="K41" s="37"/>
    </row>
    <row r="42" spans="1:11" ht="15.75" thickBot="1" x14ac:dyDescent="0.3">
      <c r="A42" s="38">
        <v>50</v>
      </c>
      <c r="B42" s="39" t="s">
        <v>66</v>
      </c>
      <c r="C42" s="13" t="s">
        <v>134</v>
      </c>
      <c r="D42" s="13" t="s">
        <v>106</v>
      </c>
      <c r="E42" s="39" t="s">
        <v>135</v>
      </c>
      <c r="F42" s="14" t="s">
        <v>107</v>
      </c>
      <c r="G42" s="14" t="s">
        <v>107</v>
      </c>
      <c r="H42" s="14" t="s">
        <v>107</v>
      </c>
      <c r="I42" s="14" t="s">
        <v>107</v>
      </c>
      <c r="J42" s="14" t="s">
        <v>107</v>
      </c>
      <c r="K42" s="37"/>
    </row>
    <row r="43" spans="1:11" ht="15.75" thickBot="1" x14ac:dyDescent="0.3">
      <c r="A43" s="38">
        <v>51</v>
      </c>
      <c r="B43" s="39" t="s">
        <v>67</v>
      </c>
      <c r="C43" s="13" t="s">
        <v>136</v>
      </c>
      <c r="D43" s="13" t="s">
        <v>106</v>
      </c>
      <c r="E43" s="39" t="s">
        <v>137</v>
      </c>
      <c r="F43" s="14" t="s">
        <v>107</v>
      </c>
      <c r="G43" s="14" t="s">
        <v>107</v>
      </c>
      <c r="H43" s="14" t="s">
        <v>107</v>
      </c>
      <c r="I43" s="14" t="s">
        <v>107</v>
      </c>
      <c r="J43" s="14" t="s">
        <v>107</v>
      </c>
      <c r="K43" s="37"/>
    </row>
    <row r="44" spans="1:11" ht="15.75" thickBot="1" x14ac:dyDescent="0.3">
      <c r="A44" s="38">
        <v>52</v>
      </c>
      <c r="B44" s="39" t="s">
        <v>34</v>
      </c>
      <c r="C44" s="13" t="s">
        <v>288</v>
      </c>
      <c r="D44" s="13" t="s">
        <v>106</v>
      </c>
      <c r="E44" s="39" t="s">
        <v>289</v>
      </c>
      <c r="F44" s="14" t="s">
        <v>107</v>
      </c>
      <c r="G44" s="14" t="s">
        <v>107</v>
      </c>
      <c r="H44" s="14" t="s">
        <v>107</v>
      </c>
      <c r="I44" s="14" t="s">
        <v>107</v>
      </c>
      <c r="J44" s="14" t="s">
        <v>107</v>
      </c>
      <c r="K44" s="37"/>
    </row>
    <row r="45" spans="1:11" ht="15.75" thickBot="1" x14ac:dyDescent="0.3">
      <c r="A45" s="38">
        <v>53</v>
      </c>
      <c r="B45" s="39" t="s">
        <v>33</v>
      </c>
      <c r="C45" s="13" t="s">
        <v>290</v>
      </c>
      <c r="D45" s="13" t="s">
        <v>106</v>
      </c>
      <c r="E45" s="39" t="s">
        <v>291</v>
      </c>
      <c r="F45" s="14" t="s">
        <v>107</v>
      </c>
      <c r="G45" s="14" t="s">
        <v>107</v>
      </c>
      <c r="H45" s="14" t="s">
        <v>107</v>
      </c>
      <c r="I45" s="14" t="s">
        <v>107</v>
      </c>
      <c r="J45" s="14" t="s">
        <v>107</v>
      </c>
      <c r="K45" s="37"/>
    </row>
    <row r="46" spans="1:11" ht="15.75" thickBot="1" x14ac:dyDescent="0.3">
      <c r="A46" s="38">
        <v>54</v>
      </c>
      <c r="B46" s="39" t="s">
        <v>725</v>
      </c>
      <c r="C46" s="13" t="s">
        <v>292</v>
      </c>
      <c r="D46" s="13" t="s">
        <v>106</v>
      </c>
      <c r="E46" s="13" t="s">
        <v>293</v>
      </c>
      <c r="F46" s="13" t="s">
        <v>294</v>
      </c>
      <c r="G46" s="14" t="s">
        <v>107</v>
      </c>
      <c r="H46" s="14" t="s">
        <v>107</v>
      </c>
      <c r="I46" s="14" t="s">
        <v>107</v>
      </c>
      <c r="J46" s="14" t="s">
        <v>107</v>
      </c>
      <c r="K46" s="37"/>
    </row>
    <row r="47" spans="1:11" ht="15.75" thickBot="1" x14ac:dyDescent="0.3">
      <c r="A47" s="38">
        <v>55</v>
      </c>
      <c r="B47" s="39" t="s">
        <v>726</v>
      </c>
      <c r="C47" s="13" t="s">
        <v>295</v>
      </c>
      <c r="D47" s="13" t="s">
        <v>106</v>
      </c>
      <c r="E47" s="13" t="s">
        <v>296</v>
      </c>
      <c r="F47" s="13" t="s">
        <v>297</v>
      </c>
      <c r="G47" s="14" t="s">
        <v>107</v>
      </c>
      <c r="H47" s="14" t="s">
        <v>107</v>
      </c>
      <c r="I47" s="14" t="s">
        <v>107</v>
      </c>
      <c r="J47" s="14" t="s">
        <v>107</v>
      </c>
      <c r="K47" s="37"/>
    </row>
    <row r="48" spans="1:11" ht="15.75" thickBot="1" x14ac:dyDescent="0.3">
      <c r="A48" s="34"/>
      <c r="B48" s="53" t="s">
        <v>298</v>
      </c>
      <c r="C48" s="54"/>
      <c r="D48" s="54"/>
      <c r="E48" s="54"/>
      <c r="F48" s="54"/>
      <c r="G48" s="54"/>
      <c r="H48" s="54"/>
      <c r="I48" s="54"/>
      <c r="J48" s="55"/>
      <c r="K48" s="37"/>
    </row>
    <row r="49" spans="1:11" ht="15.75" thickBot="1" x14ac:dyDescent="0.3">
      <c r="A49" s="34"/>
      <c r="B49" s="15" t="s">
        <v>113</v>
      </c>
      <c r="C49" s="15" t="s">
        <v>114</v>
      </c>
      <c r="D49" s="15" t="s">
        <v>115</v>
      </c>
      <c r="E49" s="15" t="s">
        <v>116</v>
      </c>
      <c r="F49" s="15" t="s">
        <v>117</v>
      </c>
      <c r="G49" s="15" t="s">
        <v>118</v>
      </c>
      <c r="H49" s="15" t="s">
        <v>119</v>
      </c>
      <c r="I49" s="15" t="s">
        <v>120</v>
      </c>
      <c r="J49" s="15" t="s">
        <v>121</v>
      </c>
      <c r="K49" s="37"/>
    </row>
    <row r="50" spans="1:11" ht="15.75" thickBot="1" x14ac:dyDescent="0.3">
      <c r="A50" s="38">
        <v>64</v>
      </c>
      <c r="B50" s="39" t="s">
        <v>727</v>
      </c>
      <c r="C50" s="13" t="s">
        <v>299</v>
      </c>
      <c r="D50" s="13" t="s">
        <v>106</v>
      </c>
      <c r="E50" s="39" t="s">
        <v>300</v>
      </c>
      <c r="F50" s="13" t="s">
        <v>13</v>
      </c>
      <c r="G50" s="14" t="s">
        <v>107</v>
      </c>
      <c r="H50" s="14" t="s">
        <v>107</v>
      </c>
      <c r="I50" s="14" t="s">
        <v>107</v>
      </c>
      <c r="J50" s="14" t="s">
        <v>107</v>
      </c>
      <c r="K50" s="37"/>
    </row>
    <row r="51" spans="1:11" ht="15.75" thickBot="1" x14ac:dyDescent="0.3">
      <c r="A51" s="38">
        <v>65</v>
      </c>
      <c r="B51" s="39" t="s">
        <v>728</v>
      </c>
      <c r="C51" s="13" t="s">
        <v>301</v>
      </c>
      <c r="D51" s="13" t="s">
        <v>106</v>
      </c>
      <c r="E51" s="39" t="s">
        <v>302</v>
      </c>
      <c r="F51" s="13" t="s">
        <v>14</v>
      </c>
      <c r="G51" s="14" t="s">
        <v>107</v>
      </c>
      <c r="H51" s="14" t="s">
        <v>107</v>
      </c>
      <c r="I51" s="14" t="s">
        <v>107</v>
      </c>
      <c r="J51" s="14" t="s">
        <v>107</v>
      </c>
      <c r="K51" s="37"/>
    </row>
    <row r="52" spans="1:11" ht="15.75" thickBot="1" x14ac:dyDescent="0.3">
      <c r="A52" s="38">
        <v>66</v>
      </c>
      <c r="B52" s="39" t="s">
        <v>729</v>
      </c>
      <c r="C52" s="13" t="s">
        <v>303</v>
      </c>
      <c r="D52" s="13" t="s">
        <v>106</v>
      </c>
      <c r="E52" s="39" t="s">
        <v>304</v>
      </c>
      <c r="F52" s="13" t="s">
        <v>16</v>
      </c>
      <c r="G52" s="14" t="s">
        <v>107</v>
      </c>
      <c r="H52" s="14" t="s">
        <v>107</v>
      </c>
      <c r="I52" s="14" t="s">
        <v>107</v>
      </c>
      <c r="J52" s="14" t="s">
        <v>107</v>
      </c>
      <c r="K52" s="37"/>
    </row>
    <row r="53" spans="1:11" ht="15.75" thickBot="1" x14ac:dyDescent="0.3">
      <c r="A53" s="38">
        <v>67</v>
      </c>
      <c r="B53" s="39" t="s">
        <v>730</v>
      </c>
      <c r="C53" s="13" t="s">
        <v>305</v>
      </c>
      <c r="D53" s="13" t="s">
        <v>106</v>
      </c>
      <c r="E53" s="39" t="s">
        <v>306</v>
      </c>
      <c r="F53" s="14" t="s">
        <v>107</v>
      </c>
      <c r="G53" s="14" t="s">
        <v>107</v>
      </c>
      <c r="H53" s="14" t="s">
        <v>107</v>
      </c>
      <c r="I53" s="14" t="s">
        <v>107</v>
      </c>
      <c r="J53" s="14" t="s">
        <v>107</v>
      </c>
      <c r="K53" s="37"/>
    </row>
    <row r="54" spans="1:11" ht="15.75" thickBot="1" x14ac:dyDescent="0.3">
      <c r="A54" s="38">
        <v>68</v>
      </c>
      <c r="B54" s="39" t="s">
        <v>731</v>
      </c>
      <c r="C54" s="13" t="s">
        <v>307</v>
      </c>
      <c r="D54" s="13" t="s">
        <v>106</v>
      </c>
      <c r="E54" s="39" t="s">
        <v>308</v>
      </c>
      <c r="F54" s="14" t="s">
        <v>107</v>
      </c>
      <c r="G54" s="14" t="s">
        <v>107</v>
      </c>
      <c r="H54" s="14" t="s">
        <v>107</v>
      </c>
      <c r="I54" s="14" t="s">
        <v>107</v>
      </c>
      <c r="J54" s="14" t="s">
        <v>107</v>
      </c>
      <c r="K54" s="37"/>
    </row>
    <row r="55" spans="1:11" ht="15.75" thickBot="1" x14ac:dyDescent="0.3">
      <c r="A55" s="38">
        <v>69</v>
      </c>
      <c r="B55" s="39" t="s">
        <v>732</v>
      </c>
      <c r="C55" s="13" t="s">
        <v>309</v>
      </c>
      <c r="D55" s="13" t="s">
        <v>106</v>
      </c>
      <c r="E55" s="39" t="s">
        <v>310</v>
      </c>
      <c r="F55" s="14" t="s">
        <v>107</v>
      </c>
      <c r="G55" s="14" t="s">
        <v>107</v>
      </c>
      <c r="H55" s="14" t="s">
        <v>107</v>
      </c>
      <c r="I55" s="14" t="s">
        <v>107</v>
      </c>
      <c r="J55" s="14" t="s">
        <v>107</v>
      </c>
      <c r="K55" s="37"/>
    </row>
    <row r="56" spans="1:11" ht="15.75" thickBot="1" x14ac:dyDescent="0.3">
      <c r="A56" s="38">
        <v>70</v>
      </c>
      <c r="B56" s="39" t="s">
        <v>733</v>
      </c>
      <c r="C56" s="13" t="s">
        <v>311</v>
      </c>
      <c r="D56" s="13" t="s">
        <v>106</v>
      </c>
      <c r="E56" s="39" t="s">
        <v>312</v>
      </c>
      <c r="F56" s="13" t="s">
        <v>313</v>
      </c>
      <c r="G56" s="14" t="s">
        <v>107</v>
      </c>
      <c r="H56" s="14" t="s">
        <v>107</v>
      </c>
      <c r="I56" s="14" t="s">
        <v>107</v>
      </c>
      <c r="J56" s="14" t="s">
        <v>107</v>
      </c>
      <c r="K56" s="37"/>
    </row>
    <row r="57" spans="1:11" ht="15.75" thickBot="1" x14ac:dyDescent="0.3">
      <c r="A57" s="38">
        <v>71</v>
      </c>
      <c r="B57" s="39" t="s">
        <v>734</v>
      </c>
      <c r="C57" s="13" t="s">
        <v>314</v>
      </c>
      <c r="D57" s="13" t="s">
        <v>106</v>
      </c>
      <c r="E57" s="39" t="s">
        <v>315</v>
      </c>
      <c r="F57" s="13" t="s">
        <v>316</v>
      </c>
      <c r="G57" s="14" t="s">
        <v>107</v>
      </c>
      <c r="H57" s="14" t="s">
        <v>107</v>
      </c>
      <c r="I57" s="14" t="s">
        <v>107</v>
      </c>
      <c r="J57" s="14" t="s">
        <v>107</v>
      </c>
      <c r="K57" s="37"/>
    </row>
    <row r="58" spans="1:11" ht="15.75" thickBot="1" x14ac:dyDescent="0.3">
      <c r="A58" s="38">
        <v>72</v>
      </c>
      <c r="B58" s="39" t="s">
        <v>735</v>
      </c>
      <c r="C58" s="13" t="s">
        <v>317</v>
      </c>
      <c r="D58" s="13" t="s">
        <v>106</v>
      </c>
      <c r="E58" s="39" t="s">
        <v>318</v>
      </c>
      <c r="F58" s="13" t="s">
        <v>319</v>
      </c>
      <c r="G58" s="14" t="s">
        <v>107</v>
      </c>
      <c r="H58" s="14" t="s">
        <v>107</v>
      </c>
      <c r="I58" s="14" t="s">
        <v>107</v>
      </c>
      <c r="J58" s="14" t="s">
        <v>107</v>
      </c>
      <c r="K58" s="37"/>
    </row>
    <row r="59" spans="1:11" ht="15.75" thickBot="1" x14ac:dyDescent="0.3">
      <c r="A59" s="38">
        <v>73</v>
      </c>
      <c r="B59" s="39" t="s">
        <v>736</v>
      </c>
      <c r="C59" s="13" t="s">
        <v>320</v>
      </c>
      <c r="D59" s="13" t="s">
        <v>106</v>
      </c>
      <c r="E59" s="39" t="s">
        <v>321</v>
      </c>
      <c r="F59" s="13" t="s">
        <v>322</v>
      </c>
      <c r="G59" s="14" t="s">
        <v>107</v>
      </c>
      <c r="H59" s="14" t="s">
        <v>107</v>
      </c>
      <c r="I59" s="14" t="s">
        <v>107</v>
      </c>
      <c r="J59" s="14" t="s">
        <v>107</v>
      </c>
      <c r="K59" s="37"/>
    </row>
    <row r="60" spans="1:11" ht="15.75" thickBot="1" x14ac:dyDescent="0.3">
      <c r="A60" s="38">
        <v>74</v>
      </c>
      <c r="B60" s="39" t="s">
        <v>737</v>
      </c>
      <c r="C60" s="13" t="s">
        <v>323</v>
      </c>
      <c r="D60" s="13" t="s">
        <v>106</v>
      </c>
      <c r="E60" s="39" t="s">
        <v>324</v>
      </c>
      <c r="F60" s="13" t="s">
        <v>325</v>
      </c>
      <c r="G60" s="14" t="s">
        <v>107</v>
      </c>
      <c r="H60" s="14" t="s">
        <v>107</v>
      </c>
      <c r="I60" s="14" t="s">
        <v>107</v>
      </c>
      <c r="J60" s="14" t="s">
        <v>107</v>
      </c>
      <c r="K60" s="37"/>
    </row>
    <row r="61" spans="1:11" ht="15.75" thickBot="1" x14ac:dyDescent="0.3">
      <c r="A61" s="38">
        <v>75</v>
      </c>
      <c r="B61" s="39" t="s">
        <v>738</v>
      </c>
      <c r="C61" s="13" t="s">
        <v>326</v>
      </c>
      <c r="D61" s="13" t="s">
        <v>106</v>
      </c>
      <c r="E61" s="39" t="s">
        <v>327</v>
      </c>
      <c r="F61" s="13" t="s">
        <v>328</v>
      </c>
      <c r="G61" s="14" t="s">
        <v>107</v>
      </c>
      <c r="H61" s="14" t="s">
        <v>107</v>
      </c>
      <c r="I61" s="14" t="s">
        <v>107</v>
      </c>
      <c r="J61" s="14" t="s">
        <v>107</v>
      </c>
      <c r="K61" s="37"/>
    </row>
    <row r="62" spans="1:11" ht="15.75" thickBot="1" x14ac:dyDescent="0.3">
      <c r="A62" s="38">
        <v>76</v>
      </c>
      <c r="B62" s="39" t="s">
        <v>739</v>
      </c>
      <c r="C62" s="13" t="s">
        <v>329</v>
      </c>
      <c r="D62" s="13" t="s">
        <v>106</v>
      </c>
      <c r="E62" s="39" t="s">
        <v>330</v>
      </c>
      <c r="F62" s="14" t="s">
        <v>107</v>
      </c>
      <c r="G62" s="14" t="s">
        <v>107</v>
      </c>
      <c r="H62" s="14" t="s">
        <v>107</v>
      </c>
      <c r="I62" s="14" t="s">
        <v>107</v>
      </c>
      <c r="J62" s="14" t="s">
        <v>107</v>
      </c>
      <c r="K62" s="37"/>
    </row>
    <row r="63" spans="1:11" ht="15.75" thickBot="1" x14ac:dyDescent="0.3">
      <c r="A63" s="38">
        <v>77</v>
      </c>
      <c r="B63" s="39" t="s">
        <v>740</v>
      </c>
      <c r="C63" s="13" t="s">
        <v>331</v>
      </c>
      <c r="D63" s="13" t="s">
        <v>106</v>
      </c>
      <c r="E63" s="39" t="s">
        <v>332</v>
      </c>
      <c r="F63" s="14" t="s">
        <v>107</v>
      </c>
      <c r="G63" s="14" t="s">
        <v>107</v>
      </c>
      <c r="H63" s="14" t="s">
        <v>107</v>
      </c>
      <c r="I63" s="14" t="s">
        <v>107</v>
      </c>
      <c r="J63" s="14" t="s">
        <v>107</v>
      </c>
      <c r="K63" s="37"/>
    </row>
    <row r="64" spans="1:11" ht="15.75" thickBot="1" x14ac:dyDescent="0.3">
      <c r="A64" s="38">
        <v>78</v>
      </c>
      <c r="B64" s="39" t="s">
        <v>741</v>
      </c>
      <c r="C64" s="13" t="s">
        <v>333</v>
      </c>
      <c r="D64" s="13" t="s">
        <v>106</v>
      </c>
      <c r="E64" s="39" t="s">
        <v>334</v>
      </c>
      <c r="F64" s="14" t="s">
        <v>107</v>
      </c>
      <c r="G64" s="14" t="s">
        <v>107</v>
      </c>
      <c r="H64" s="14" t="s">
        <v>107</v>
      </c>
      <c r="I64" s="14" t="s">
        <v>107</v>
      </c>
      <c r="J64" s="14" t="s">
        <v>107</v>
      </c>
      <c r="K64" s="37"/>
    </row>
    <row r="65" spans="1:11" ht="15.75" thickBot="1" x14ac:dyDescent="0.3">
      <c r="A65" s="38">
        <v>79</v>
      </c>
      <c r="B65" s="39" t="s">
        <v>742</v>
      </c>
      <c r="C65" s="13" t="s">
        <v>335</v>
      </c>
      <c r="D65" s="13" t="s">
        <v>106</v>
      </c>
      <c r="E65" s="39" t="s">
        <v>336</v>
      </c>
      <c r="F65" s="14" t="s">
        <v>107</v>
      </c>
      <c r="G65" s="14" t="s">
        <v>107</v>
      </c>
      <c r="H65" s="14" t="s">
        <v>107</v>
      </c>
      <c r="I65" s="14" t="s">
        <v>107</v>
      </c>
      <c r="J65" s="14" t="s">
        <v>107</v>
      </c>
      <c r="K65" s="37"/>
    </row>
    <row r="66" spans="1:11" ht="15.75" thickBot="1" x14ac:dyDescent="0.3">
      <c r="A66" s="38">
        <v>80</v>
      </c>
      <c r="B66" s="39" t="s">
        <v>743</v>
      </c>
      <c r="C66" s="13" t="s">
        <v>337</v>
      </c>
      <c r="D66" s="13" t="s">
        <v>106</v>
      </c>
      <c r="E66" s="39" t="s">
        <v>338</v>
      </c>
      <c r="F66" s="14" t="s">
        <v>107</v>
      </c>
      <c r="G66" s="14" t="s">
        <v>107</v>
      </c>
      <c r="H66" s="14" t="s">
        <v>107</v>
      </c>
      <c r="I66" s="14" t="s">
        <v>107</v>
      </c>
      <c r="J66" s="14" t="s">
        <v>107</v>
      </c>
      <c r="K66" s="37"/>
    </row>
    <row r="67" spans="1:11" ht="15.75" thickBot="1" x14ac:dyDescent="0.3">
      <c r="A67" s="38">
        <v>81</v>
      </c>
      <c r="B67" s="39" t="s">
        <v>744</v>
      </c>
      <c r="C67" s="13" t="s">
        <v>339</v>
      </c>
      <c r="D67" s="13" t="s">
        <v>106</v>
      </c>
      <c r="E67" s="39" t="s">
        <v>340</v>
      </c>
      <c r="F67" s="14" t="s">
        <v>107</v>
      </c>
      <c r="G67" s="14" t="s">
        <v>107</v>
      </c>
      <c r="H67" s="14" t="s">
        <v>107</v>
      </c>
      <c r="I67" s="14" t="s">
        <v>107</v>
      </c>
      <c r="J67" s="14" t="s">
        <v>107</v>
      </c>
      <c r="K67" s="37"/>
    </row>
    <row r="68" spans="1:11" ht="15.75" thickBot="1" x14ac:dyDescent="0.3">
      <c r="A68" s="38">
        <v>82</v>
      </c>
      <c r="B68" s="39" t="s">
        <v>745</v>
      </c>
      <c r="C68" s="13" t="s">
        <v>341</v>
      </c>
      <c r="D68" s="13" t="s">
        <v>106</v>
      </c>
      <c r="E68" s="39" t="s">
        <v>342</v>
      </c>
      <c r="F68" s="14" t="s">
        <v>107</v>
      </c>
      <c r="G68" s="14" t="s">
        <v>107</v>
      </c>
      <c r="H68" s="14" t="s">
        <v>107</v>
      </c>
      <c r="I68" s="14" t="s">
        <v>107</v>
      </c>
      <c r="J68" s="14" t="s">
        <v>107</v>
      </c>
      <c r="K68" s="37"/>
    </row>
    <row r="69" spans="1:11" ht="15.75" thickBot="1" x14ac:dyDescent="0.3">
      <c r="A69" s="38">
        <v>83</v>
      </c>
      <c r="B69" s="39" t="s">
        <v>63</v>
      </c>
      <c r="C69" s="13" t="s">
        <v>138</v>
      </c>
      <c r="D69" s="13" t="s">
        <v>106</v>
      </c>
      <c r="E69" s="39" t="s">
        <v>139</v>
      </c>
      <c r="F69" s="13" t="s">
        <v>123</v>
      </c>
      <c r="G69" s="14" t="s">
        <v>107</v>
      </c>
      <c r="H69" s="14" t="s">
        <v>107</v>
      </c>
      <c r="I69" s="14" t="s">
        <v>107</v>
      </c>
      <c r="J69" s="14" t="s">
        <v>107</v>
      </c>
      <c r="K69" s="37"/>
    </row>
    <row r="70" spans="1:11" ht="15.75" thickBot="1" x14ac:dyDescent="0.3">
      <c r="A70" s="38">
        <v>84</v>
      </c>
      <c r="B70" s="39" t="s">
        <v>64</v>
      </c>
      <c r="C70" s="13" t="s">
        <v>140</v>
      </c>
      <c r="D70" s="13" t="s">
        <v>106</v>
      </c>
      <c r="E70" s="39" t="s">
        <v>141</v>
      </c>
      <c r="F70" s="13" t="s">
        <v>126</v>
      </c>
      <c r="G70" s="14" t="s">
        <v>107</v>
      </c>
      <c r="H70" s="14" t="s">
        <v>107</v>
      </c>
      <c r="I70" s="14" t="s">
        <v>107</v>
      </c>
      <c r="J70" s="14" t="s">
        <v>107</v>
      </c>
      <c r="K70" s="37"/>
    </row>
    <row r="71" spans="1:11" ht="15.75" thickBot="1" x14ac:dyDescent="0.3">
      <c r="A71" s="38">
        <v>85</v>
      </c>
      <c r="B71" s="39" t="s">
        <v>70</v>
      </c>
      <c r="C71" s="13" t="s">
        <v>142</v>
      </c>
      <c r="D71" s="13" t="s">
        <v>106</v>
      </c>
      <c r="E71" s="39" t="s">
        <v>143</v>
      </c>
      <c r="F71" s="13" t="s">
        <v>129</v>
      </c>
      <c r="G71" s="14" t="s">
        <v>107</v>
      </c>
      <c r="H71" s="14" t="s">
        <v>107</v>
      </c>
      <c r="I71" s="14" t="s">
        <v>107</v>
      </c>
      <c r="J71" s="14" t="s">
        <v>107</v>
      </c>
      <c r="K71" s="37"/>
    </row>
    <row r="72" spans="1:11" ht="15.75" thickBot="1" x14ac:dyDescent="0.3">
      <c r="A72" s="38">
        <v>86</v>
      </c>
      <c r="B72" s="39" t="s">
        <v>71</v>
      </c>
      <c r="C72" s="13" t="s">
        <v>144</v>
      </c>
      <c r="D72" s="13" t="s">
        <v>106</v>
      </c>
      <c r="E72" s="39" t="s">
        <v>145</v>
      </c>
      <c r="F72" s="13" t="s">
        <v>132</v>
      </c>
      <c r="G72" s="14" t="s">
        <v>107</v>
      </c>
      <c r="H72" s="14" t="s">
        <v>107</v>
      </c>
      <c r="I72" s="14" t="s">
        <v>107</v>
      </c>
      <c r="J72" s="14" t="s">
        <v>107</v>
      </c>
      <c r="K72" s="37"/>
    </row>
    <row r="73" spans="1:11" ht="15.75" thickBot="1" x14ac:dyDescent="0.3">
      <c r="A73" s="38">
        <v>87</v>
      </c>
      <c r="B73" s="39" t="s">
        <v>746</v>
      </c>
      <c r="C73" s="13" t="s">
        <v>343</v>
      </c>
      <c r="D73" s="13" t="s">
        <v>106</v>
      </c>
      <c r="E73" s="14" t="s">
        <v>107</v>
      </c>
      <c r="F73" s="13" t="s">
        <v>17</v>
      </c>
      <c r="G73" s="14" t="s">
        <v>107</v>
      </c>
      <c r="H73" s="14" t="s">
        <v>107</v>
      </c>
      <c r="I73" s="14" t="s">
        <v>107</v>
      </c>
      <c r="J73" s="14" t="s">
        <v>107</v>
      </c>
      <c r="K73" s="37"/>
    </row>
    <row r="74" spans="1:11" ht="15.75" thickBot="1" x14ac:dyDescent="0.3">
      <c r="A74" s="38">
        <v>88</v>
      </c>
      <c r="B74" s="39" t="s">
        <v>747</v>
      </c>
      <c r="C74" s="13" t="s">
        <v>344</v>
      </c>
      <c r="D74" s="13" t="s">
        <v>106</v>
      </c>
      <c r="E74" s="39" t="s">
        <v>345</v>
      </c>
      <c r="F74" s="14" t="s">
        <v>107</v>
      </c>
      <c r="G74" s="14" t="s">
        <v>107</v>
      </c>
      <c r="H74" s="14" t="s">
        <v>107</v>
      </c>
      <c r="I74" s="14" t="s">
        <v>107</v>
      </c>
      <c r="J74" s="14" t="s">
        <v>107</v>
      </c>
      <c r="K74" s="37"/>
    </row>
    <row r="75" spans="1:11" ht="15.75" thickBot="1" x14ac:dyDescent="0.3">
      <c r="A75" s="34"/>
      <c r="B75" s="53" t="s">
        <v>346</v>
      </c>
      <c r="C75" s="54"/>
      <c r="D75" s="54"/>
      <c r="E75" s="54"/>
      <c r="F75" s="54"/>
      <c r="G75" s="54"/>
      <c r="H75" s="54"/>
      <c r="I75" s="54"/>
      <c r="J75" s="55"/>
      <c r="K75" s="37"/>
    </row>
    <row r="76" spans="1:11" ht="15.75" thickBot="1" x14ac:dyDescent="0.3">
      <c r="A76" s="34"/>
      <c r="B76" s="15" t="s">
        <v>113</v>
      </c>
      <c r="C76" s="15" t="s">
        <v>114</v>
      </c>
      <c r="D76" s="15" t="s">
        <v>115</v>
      </c>
      <c r="E76" s="15" t="s">
        <v>116</v>
      </c>
      <c r="F76" s="15" t="s">
        <v>117</v>
      </c>
      <c r="G76" s="15" t="s">
        <v>118</v>
      </c>
      <c r="H76" s="15" t="s">
        <v>119</v>
      </c>
      <c r="I76" s="15" t="s">
        <v>120</v>
      </c>
      <c r="J76" s="15" t="s">
        <v>121</v>
      </c>
      <c r="K76" s="37"/>
    </row>
    <row r="77" spans="1:11" ht="15.75" thickBot="1" x14ac:dyDescent="0.3">
      <c r="A77" s="38">
        <v>96</v>
      </c>
      <c r="B77" s="39" t="s">
        <v>748</v>
      </c>
      <c r="C77" s="13" t="s">
        <v>347</v>
      </c>
      <c r="D77" s="13" t="s">
        <v>106</v>
      </c>
      <c r="E77" s="13" t="s">
        <v>348</v>
      </c>
      <c r="F77" s="13" t="s">
        <v>349</v>
      </c>
      <c r="G77" s="14" t="s">
        <v>107</v>
      </c>
      <c r="H77" s="14" t="s">
        <v>107</v>
      </c>
      <c r="I77" s="14" t="s">
        <v>107</v>
      </c>
      <c r="J77" s="14" t="s">
        <v>107</v>
      </c>
      <c r="K77" s="37"/>
    </row>
    <row r="78" spans="1:11" ht="15.75" thickBot="1" x14ac:dyDescent="0.3">
      <c r="A78" s="38">
        <v>97</v>
      </c>
      <c r="B78" s="39" t="s">
        <v>749</v>
      </c>
      <c r="C78" s="13" t="s">
        <v>350</v>
      </c>
      <c r="D78" s="13" t="s">
        <v>106</v>
      </c>
      <c r="E78" s="13" t="s">
        <v>351</v>
      </c>
      <c r="F78" s="13" t="s">
        <v>352</v>
      </c>
      <c r="G78" s="14" t="s">
        <v>107</v>
      </c>
      <c r="H78" s="14" t="s">
        <v>107</v>
      </c>
      <c r="I78" s="14" t="s">
        <v>107</v>
      </c>
      <c r="J78" s="14" t="s">
        <v>107</v>
      </c>
      <c r="K78" s="37"/>
    </row>
    <row r="79" spans="1:11" ht="15.75" thickBot="1" x14ac:dyDescent="0.3">
      <c r="A79" s="38">
        <v>98</v>
      </c>
      <c r="B79" s="39" t="s">
        <v>750</v>
      </c>
      <c r="C79" s="13" t="s">
        <v>353</v>
      </c>
      <c r="D79" s="13" t="s">
        <v>106</v>
      </c>
      <c r="E79" s="13" t="s">
        <v>354</v>
      </c>
      <c r="F79" s="13" t="s">
        <v>355</v>
      </c>
      <c r="G79" s="14" t="s">
        <v>107</v>
      </c>
      <c r="H79" s="14" t="s">
        <v>107</v>
      </c>
      <c r="I79" s="14" t="s">
        <v>107</v>
      </c>
      <c r="J79" s="14" t="s">
        <v>107</v>
      </c>
      <c r="K79" s="37"/>
    </row>
    <row r="80" spans="1:11" ht="15.75" thickBot="1" x14ac:dyDescent="0.3">
      <c r="A80" s="38">
        <v>99</v>
      </c>
      <c r="B80" s="39" t="s">
        <v>751</v>
      </c>
      <c r="C80" s="13" t="s">
        <v>356</v>
      </c>
      <c r="D80" s="13" t="s">
        <v>106</v>
      </c>
      <c r="E80" s="13" t="s">
        <v>357</v>
      </c>
      <c r="F80" s="13" t="s">
        <v>358</v>
      </c>
      <c r="G80" s="14" t="s">
        <v>107</v>
      </c>
      <c r="H80" s="14" t="s">
        <v>107</v>
      </c>
      <c r="I80" s="14" t="s">
        <v>107</v>
      </c>
      <c r="J80" s="14" t="s">
        <v>107</v>
      </c>
      <c r="K80" s="37"/>
    </row>
    <row r="81" spans="1:11" ht="15.75" thickBot="1" x14ac:dyDescent="0.3">
      <c r="A81" s="38">
        <v>100</v>
      </c>
      <c r="B81" s="39" t="s">
        <v>752</v>
      </c>
      <c r="C81" s="13" t="s">
        <v>359</v>
      </c>
      <c r="D81" s="13" t="s">
        <v>106</v>
      </c>
      <c r="E81" s="13" t="s">
        <v>360</v>
      </c>
      <c r="F81" s="13" t="s">
        <v>361</v>
      </c>
      <c r="G81" s="14" t="s">
        <v>107</v>
      </c>
      <c r="H81" s="14" t="s">
        <v>107</v>
      </c>
      <c r="I81" s="14" t="s">
        <v>107</v>
      </c>
      <c r="J81" s="14" t="s">
        <v>107</v>
      </c>
      <c r="K81" s="37"/>
    </row>
    <row r="82" spans="1:11" ht="15.75" thickBot="1" x14ac:dyDescent="0.3">
      <c r="A82" s="38">
        <v>101</v>
      </c>
      <c r="B82" s="39" t="s">
        <v>753</v>
      </c>
      <c r="C82" s="13" t="s">
        <v>362</v>
      </c>
      <c r="D82" s="13" t="s">
        <v>106</v>
      </c>
      <c r="E82" s="13" t="s">
        <v>363</v>
      </c>
      <c r="F82" s="13" t="s">
        <v>364</v>
      </c>
      <c r="G82" s="14" t="s">
        <v>107</v>
      </c>
      <c r="H82" s="14" t="s">
        <v>107</v>
      </c>
      <c r="I82" s="14" t="s">
        <v>107</v>
      </c>
      <c r="J82" s="14" t="s">
        <v>107</v>
      </c>
      <c r="K82" s="37"/>
    </row>
    <row r="83" spans="1:11" ht="15.75" thickBot="1" x14ac:dyDescent="0.3">
      <c r="A83" s="38">
        <v>102</v>
      </c>
      <c r="B83" s="39" t="s">
        <v>754</v>
      </c>
      <c r="C83" s="13" t="s">
        <v>365</v>
      </c>
      <c r="D83" s="13" t="s">
        <v>106</v>
      </c>
      <c r="E83" s="13" t="s">
        <v>366</v>
      </c>
      <c r="F83" s="13" t="s">
        <v>367</v>
      </c>
      <c r="G83" s="14" t="s">
        <v>107</v>
      </c>
      <c r="H83" s="14" t="s">
        <v>107</v>
      </c>
      <c r="I83" s="14" t="s">
        <v>107</v>
      </c>
      <c r="J83" s="14" t="s">
        <v>107</v>
      </c>
      <c r="K83" s="37"/>
    </row>
    <row r="84" spans="1:11" ht="15.75" thickBot="1" x14ac:dyDescent="0.3">
      <c r="A84" s="38">
        <v>103</v>
      </c>
      <c r="B84" s="39" t="s">
        <v>755</v>
      </c>
      <c r="C84" s="13" t="s">
        <v>368</v>
      </c>
      <c r="D84" s="13" t="s">
        <v>106</v>
      </c>
      <c r="E84" s="13" t="s">
        <v>369</v>
      </c>
      <c r="F84" s="13" t="s">
        <v>370</v>
      </c>
      <c r="G84" s="14" t="s">
        <v>107</v>
      </c>
      <c r="H84" s="14" t="s">
        <v>107</v>
      </c>
      <c r="I84" s="14" t="s">
        <v>107</v>
      </c>
      <c r="J84" s="14" t="s">
        <v>107</v>
      </c>
      <c r="K84" s="37"/>
    </row>
    <row r="85" spans="1:11" ht="15.75" thickBot="1" x14ac:dyDescent="0.3">
      <c r="A85" s="38">
        <v>104</v>
      </c>
      <c r="B85" s="39" t="s">
        <v>756</v>
      </c>
      <c r="C85" s="13" t="s">
        <v>371</v>
      </c>
      <c r="D85" s="13" t="s">
        <v>106</v>
      </c>
      <c r="E85" s="13" t="s">
        <v>372</v>
      </c>
      <c r="F85" s="13" t="s">
        <v>373</v>
      </c>
      <c r="G85" s="14" t="s">
        <v>107</v>
      </c>
      <c r="H85" s="14" t="s">
        <v>107</v>
      </c>
      <c r="I85" s="14" t="s">
        <v>107</v>
      </c>
      <c r="J85" s="14" t="s">
        <v>107</v>
      </c>
      <c r="K85" s="37"/>
    </row>
    <row r="86" spans="1:11" ht="15.75" thickBot="1" x14ac:dyDescent="0.3">
      <c r="A86" s="38">
        <v>105</v>
      </c>
      <c r="B86" s="39" t="s">
        <v>757</v>
      </c>
      <c r="C86" s="13" t="s">
        <v>374</v>
      </c>
      <c r="D86" s="13" t="s">
        <v>106</v>
      </c>
      <c r="E86" s="13" t="s">
        <v>375</v>
      </c>
      <c r="F86" s="13" t="s">
        <v>376</v>
      </c>
      <c r="G86" s="14" t="s">
        <v>107</v>
      </c>
      <c r="H86" s="14" t="s">
        <v>107</v>
      </c>
      <c r="I86" s="14" t="s">
        <v>107</v>
      </c>
      <c r="J86" s="14" t="s">
        <v>107</v>
      </c>
      <c r="K86" s="37"/>
    </row>
    <row r="87" spans="1:11" ht="15.75" thickBot="1" x14ac:dyDescent="0.3">
      <c r="A87" s="38">
        <v>106</v>
      </c>
      <c r="B87" s="39" t="s">
        <v>758</v>
      </c>
      <c r="C87" s="13" t="s">
        <v>377</v>
      </c>
      <c r="D87" s="13" t="s">
        <v>106</v>
      </c>
      <c r="E87" s="13" t="s">
        <v>378</v>
      </c>
      <c r="F87" s="13" t="s">
        <v>379</v>
      </c>
      <c r="G87" s="14" t="s">
        <v>107</v>
      </c>
      <c r="H87" s="14" t="s">
        <v>107</v>
      </c>
      <c r="I87" s="14" t="s">
        <v>107</v>
      </c>
      <c r="J87" s="14" t="s">
        <v>107</v>
      </c>
      <c r="K87" s="37"/>
    </row>
    <row r="88" spans="1:11" ht="15.75" thickBot="1" x14ac:dyDescent="0.3">
      <c r="A88" s="38">
        <v>107</v>
      </c>
      <c r="B88" s="39" t="s">
        <v>759</v>
      </c>
      <c r="C88" s="13" t="s">
        <v>380</v>
      </c>
      <c r="D88" s="13" t="s">
        <v>106</v>
      </c>
      <c r="E88" s="13" t="s">
        <v>381</v>
      </c>
      <c r="F88" s="13" t="s">
        <v>382</v>
      </c>
      <c r="G88" s="14" t="s">
        <v>107</v>
      </c>
      <c r="H88" s="14" t="s">
        <v>107</v>
      </c>
      <c r="I88" s="14" t="s">
        <v>107</v>
      </c>
      <c r="J88" s="14" t="s">
        <v>107</v>
      </c>
      <c r="K88" s="37"/>
    </row>
    <row r="89" spans="1:11" ht="15.75" thickBot="1" x14ac:dyDescent="0.3">
      <c r="A89" s="38">
        <v>108</v>
      </c>
      <c r="B89" s="39" t="s">
        <v>760</v>
      </c>
      <c r="C89" s="13" t="s">
        <v>383</v>
      </c>
      <c r="D89" s="13" t="s">
        <v>106</v>
      </c>
      <c r="E89" s="13" t="s">
        <v>384</v>
      </c>
      <c r="F89" s="13" t="s">
        <v>385</v>
      </c>
      <c r="G89" s="14" t="s">
        <v>107</v>
      </c>
      <c r="H89" s="14" t="s">
        <v>107</v>
      </c>
      <c r="I89" s="14" t="s">
        <v>107</v>
      </c>
      <c r="J89" s="14" t="s">
        <v>107</v>
      </c>
      <c r="K89" s="37"/>
    </row>
    <row r="90" spans="1:11" ht="15.75" thickBot="1" x14ac:dyDescent="0.3">
      <c r="A90" s="38">
        <v>109</v>
      </c>
      <c r="B90" s="39" t="s">
        <v>761</v>
      </c>
      <c r="C90" s="13" t="s">
        <v>386</v>
      </c>
      <c r="D90" s="13" t="s">
        <v>106</v>
      </c>
      <c r="E90" s="13" t="s">
        <v>387</v>
      </c>
      <c r="F90" s="13" t="s">
        <v>388</v>
      </c>
      <c r="G90" s="14" t="s">
        <v>107</v>
      </c>
      <c r="H90" s="14" t="s">
        <v>107</v>
      </c>
      <c r="I90" s="14" t="s">
        <v>107</v>
      </c>
      <c r="J90" s="14" t="s">
        <v>107</v>
      </c>
      <c r="K90" s="37"/>
    </row>
    <row r="91" spans="1:11" ht="15.75" thickBot="1" x14ac:dyDescent="0.3">
      <c r="A91" s="38">
        <v>110</v>
      </c>
      <c r="B91" s="39" t="s">
        <v>762</v>
      </c>
      <c r="C91" s="13" t="s">
        <v>389</v>
      </c>
      <c r="D91" s="13" t="s">
        <v>106</v>
      </c>
      <c r="E91" s="13" t="s">
        <v>390</v>
      </c>
      <c r="F91" s="13" t="s">
        <v>391</v>
      </c>
      <c r="G91" s="14" t="s">
        <v>107</v>
      </c>
      <c r="H91" s="14" t="s">
        <v>107</v>
      </c>
      <c r="I91" s="14" t="s">
        <v>107</v>
      </c>
      <c r="J91" s="14" t="s">
        <v>107</v>
      </c>
      <c r="K91" s="37"/>
    </row>
    <row r="92" spans="1:11" ht="15.75" thickBot="1" x14ac:dyDescent="0.3">
      <c r="A92" s="38">
        <v>111</v>
      </c>
      <c r="B92" s="39" t="s">
        <v>763</v>
      </c>
      <c r="C92" s="13" t="s">
        <v>392</v>
      </c>
      <c r="D92" s="13" t="s">
        <v>106</v>
      </c>
      <c r="E92" s="13" t="s">
        <v>393</v>
      </c>
      <c r="F92" s="13" t="s">
        <v>394</v>
      </c>
      <c r="G92" s="14" t="s">
        <v>107</v>
      </c>
      <c r="H92" s="14" t="s">
        <v>107</v>
      </c>
      <c r="I92" s="14" t="s">
        <v>107</v>
      </c>
      <c r="J92" s="14" t="s">
        <v>107</v>
      </c>
      <c r="K92" s="37"/>
    </row>
    <row r="93" spans="1:11" ht="15.75" thickBot="1" x14ac:dyDescent="0.3">
      <c r="A93" s="38">
        <v>112</v>
      </c>
      <c r="B93" s="39" t="s">
        <v>764</v>
      </c>
      <c r="C93" s="13" t="s">
        <v>395</v>
      </c>
      <c r="D93" s="13" t="s">
        <v>106</v>
      </c>
      <c r="E93" s="13" t="s">
        <v>396</v>
      </c>
      <c r="F93" s="13" t="s">
        <v>397</v>
      </c>
      <c r="G93" s="14" t="s">
        <v>107</v>
      </c>
      <c r="H93" s="14" t="s">
        <v>107</v>
      </c>
      <c r="I93" s="14" t="s">
        <v>107</v>
      </c>
      <c r="J93" s="14" t="s">
        <v>107</v>
      </c>
      <c r="K93" s="37"/>
    </row>
    <row r="94" spans="1:11" ht="15.75" thickBot="1" x14ac:dyDescent="0.3">
      <c r="A94" s="38">
        <v>113</v>
      </c>
      <c r="B94" s="39" t="s">
        <v>765</v>
      </c>
      <c r="C94" s="13" t="s">
        <v>398</v>
      </c>
      <c r="D94" s="13" t="s">
        <v>106</v>
      </c>
      <c r="E94" s="13" t="s">
        <v>399</v>
      </c>
      <c r="F94" s="13" t="s">
        <v>400</v>
      </c>
      <c r="G94" s="14" t="s">
        <v>107</v>
      </c>
      <c r="H94" s="14" t="s">
        <v>107</v>
      </c>
      <c r="I94" s="14" t="s">
        <v>107</v>
      </c>
      <c r="J94" s="14" t="s">
        <v>107</v>
      </c>
      <c r="K94" s="37"/>
    </row>
    <row r="95" spans="1:11" ht="15.75" thickBot="1" x14ac:dyDescent="0.3">
      <c r="A95" s="38">
        <v>114</v>
      </c>
      <c r="B95" s="39" t="s">
        <v>766</v>
      </c>
      <c r="C95" s="13" t="s">
        <v>401</v>
      </c>
      <c r="D95" s="13" t="s">
        <v>106</v>
      </c>
      <c r="E95" s="13" t="s">
        <v>402</v>
      </c>
      <c r="F95" s="13" t="s">
        <v>403</v>
      </c>
      <c r="G95" s="14" t="s">
        <v>107</v>
      </c>
      <c r="H95" s="14" t="s">
        <v>107</v>
      </c>
      <c r="I95" s="14" t="s">
        <v>107</v>
      </c>
      <c r="J95" s="14" t="s">
        <v>107</v>
      </c>
      <c r="K95" s="37"/>
    </row>
    <row r="96" spans="1:11" ht="15.75" thickBot="1" x14ac:dyDescent="0.3">
      <c r="A96" s="38">
        <v>115</v>
      </c>
      <c r="B96" s="39" t="s">
        <v>767</v>
      </c>
      <c r="C96" s="13" t="s">
        <v>404</v>
      </c>
      <c r="D96" s="13" t="s">
        <v>106</v>
      </c>
      <c r="E96" s="13" t="s">
        <v>405</v>
      </c>
      <c r="F96" s="13" t="s">
        <v>406</v>
      </c>
      <c r="G96" s="14" t="s">
        <v>107</v>
      </c>
      <c r="H96" s="14" t="s">
        <v>107</v>
      </c>
      <c r="I96" s="14" t="s">
        <v>107</v>
      </c>
      <c r="J96" s="14" t="s">
        <v>107</v>
      </c>
      <c r="K96" s="37"/>
    </row>
    <row r="97" spans="1:11" ht="15.75" thickBot="1" x14ac:dyDescent="0.3">
      <c r="A97" s="38">
        <v>116</v>
      </c>
      <c r="B97" s="39" t="s">
        <v>768</v>
      </c>
      <c r="C97" s="13" t="s">
        <v>407</v>
      </c>
      <c r="D97" s="13" t="s">
        <v>106</v>
      </c>
      <c r="E97" s="13" t="s">
        <v>408</v>
      </c>
      <c r="F97" s="13" t="s">
        <v>409</v>
      </c>
      <c r="G97" s="14" t="s">
        <v>107</v>
      </c>
      <c r="H97" s="14" t="s">
        <v>107</v>
      </c>
      <c r="I97" s="14" t="s">
        <v>107</v>
      </c>
      <c r="J97" s="14" t="s">
        <v>107</v>
      </c>
      <c r="K97" s="37"/>
    </row>
    <row r="98" spans="1:11" ht="15.75" thickBot="1" x14ac:dyDescent="0.3">
      <c r="A98" s="38">
        <v>117</v>
      </c>
      <c r="B98" s="39" t="s">
        <v>769</v>
      </c>
      <c r="C98" s="13" t="s">
        <v>410</v>
      </c>
      <c r="D98" s="13" t="s">
        <v>106</v>
      </c>
      <c r="E98" s="13" t="s">
        <v>411</v>
      </c>
      <c r="F98" s="13" t="s">
        <v>412</v>
      </c>
      <c r="G98" s="14" t="s">
        <v>107</v>
      </c>
      <c r="H98" s="14" t="s">
        <v>107</v>
      </c>
      <c r="I98" s="14" t="s">
        <v>107</v>
      </c>
      <c r="J98" s="14" t="s">
        <v>107</v>
      </c>
      <c r="K98" s="37"/>
    </row>
    <row r="99" spans="1:11" ht="15.75" thickBot="1" x14ac:dyDescent="0.3">
      <c r="A99" s="38">
        <v>118</v>
      </c>
      <c r="B99" s="39" t="s">
        <v>770</v>
      </c>
      <c r="C99" s="13" t="s">
        <v>413</v>
      </c>
      <c r="D99" s="13" t="s">
        <v>106</v>
      </c>
      <c r="E99" s="13" t="s">
        <v>414</v>
      </c>
      <c r="F99" s="13" t="s">
        <v>415</v>
      </c>
      <c r="G99" s="14" t="s">
        <v>107</v>
      </c>
      <c r="H99" s="14" t="s">
        <v>107</v>
      </c>
      <c r="I99" s="14" t="s">
        <v>107</v>
      </c>
      <c r="J99" s="14" t="s">
        <v>107</v>
      </c>
      <c r="K99" s="37"/>
    </row>
    <row r="100" spans="1:11" ht="15.75" thickBot="1" x14ac:dyDescent="0.3">
      <c r="A100" s="38">
        <v>119</v>
      </c>
      <c r="B100" s="39" t="s">
        <v>771</v>
      </c>
      <c r="C100" s="13" t="s">
        <v>416</v>
      </c>
      <c r="D100" s="13" t="s">
        <v>106</v>
      </c>
      <c r="E100" s="13" t="s">
        <v>417</v>
      </c>
      <c r="F100" s="13" t="s">
        <v>418</v>
      </c>
      <c r="G100" s="14" t="s">
        <v>107</v>
      </c>
      <c r="H100" s="14" t="s">
        <v>107</v>
      </c>
      <c r="I100" s="14" t="s">
        <v>107</v>
      </c>
      <c r="J100" s="14" t="s">
        <v>107</v>
      </c>
      <c r="K100" s="37"/>
    </row>
    <row r="101" spans="1:11" ht="15.75" thickBot="1" x14ac:dyDescent="0.3">
      <c r="A101" s="38">
        <v>120</v>
      </c>
      <c r="B101" s="39" t="s">
        <v>772</v>
      </c>
      <c r="C101" s="13" t="s">
        <v>419</v>
      </c>
      <c r="D101" s="13" t="s">
        <v>106</v>
      </c>
      <c r="E101" s="13" t="s">
        <v>420</v>
      </c>
      <c r="F101" s="13" t="s">
        <v>421</v>
      </c>
      <c r="G101" s="14" t="s">
        <v>107</v>
      </c>
      <c r="H101" s="14" t="s">
        <v>107</v>
      </c>
      <c r="I101" s="14" t="s">
        <v>107</v>
      </c>
      <c r="J101" s="14" t="s">
        <v>107</v>
      </c>
      <c r="K101" s="37"/>
    </row>
    <row r="102" spans="1:11" ht="15.75" thickBot="1" x14ac:dyDescent="0.3">
      <c r="A102" s="38">
        <v>121</v>
      </c>
      <c r="B102" s="39" t="s">
        <v>773</v>
      </c>
      <c r="C102" s="13" t="s">
        <v>422</v>
      </c>
      <c r="D102" s="13" t="s">
        <v>106</v>
      </c>
      <c r="E102" s="13" t="s">
        <v>423</v>
      </c>
      <c r="F102" s="13" t="s">
        <v>424</v>
      </c>
      <c r="G102" s="14" t="s">
        <v>107</v>
      </c>
      <c r="H102" s="14" t="s">
        <v>107</v>
      </c>
      <c r="I102" s="14" t="s">
        <v>107</v>
      </c>
      <c r="J102" s="14" t="s">
        <v>107</v>
      </c>
      <c r="K102" s="37"/>
    </row>
    <row r="103" spans="1:11" ht="15.75" thickBot="1" x14ac:dyDescent="0.3">
      <c r="A103" s="38">
        <v>122</v>
      </c>
      <c r="B103" s="39" t="s">
        <v>774</v>
      </c>
      <c r="C103" s="13" t="s">
        <v>425</v>
      </c>
      <c r="D103" s="13" t="s">
        <v>106</v>
      </c>
      <c r="E103" s="13" t="s">
        <v>426</v>
      </c>
      <c r="F103" s="13" t="s">
        <v>427</v>
      </c>
      <c r="G103" s="14" t="s">
        <v>107</v>
      </c>
      <c r="H103" s="14" t="s">
        <v>107</v>
      </c>
      <c r="I103" s="14" t="s">
        <v>107</v>
      </c>
      <c r="J103" s="14" t="s">
        <v>107</v>
      </c>
      <c r="K103" s="37"/>
    </row>
    <row r="104" spans="1:11" ht="15.75" thickBot="1" x14ac:dyDescent="0.3">
      <c r="A104" s="38">
        <v>123</v>
      </c>
      <c r="B104" s="39" t="s">
        <v>775</v>
      </c>
      <c r="C104" s="13" t="s">
        <v>428</v>
      </c>
      <c r="D104" s="13" t="s">
        <v>106</v>
      </c>
      <c r="E104" s="13" t="s">
        <v>429</v>
      </c>
      <c r="F104" s="13" t="s">
        <v>430</v>
      </c>
      <c r="G104" s="14" t="s">
        <v>107</v>
      </c>
      <c r="H104" s="14" t="s">
        <v>107</v>
      </c>
      <c r="I104" s="14" t="s">
        <v>107</v>
      </c>
      <c r="J104" s="14" t="s">
        <v>107</v>
      </c>
      <c r="K104" s="37"/>
    </row>
    <row r="105" spans="1:11" ht="15.75" thickBot="1" x14ac:dyDescent="0.3">
      <c r="A105" s="34"/>
      <c r="B105" s="53" t="s">
        <v>431</v>
      </c>
      <c r="C105" s="54"/>
      <c r="D105" s="54"/>
      <c r="E105" s="54"/>
      <c r="F105" s="54"/>
      <c r="G105" s="54"/>
      <c r="H105" s="54"/>
      <c r="I105" s="54"/>
      <c r="J105" s="55"/>
      <c r="K105" s="37"/>
    </row>
    <row r="106" spans="1:11" ht="15.75" thickBot="1" x14ac:dyDescent="0.3">
      <c r="A106" s="34"/>
      <c r="B106" s="15" t="s">
        <v>113</v>
      </c>
      <c r="C106" s="15" t="s">
        <v>114</v>
      </c>
      <c r="D106" s="15" t="s">
        <v>115</v>
      </c>
      <c r="E106" s="15" t="s">
        <v>116</v>
      </c>
      <c r="F106" s="15" t="s">
        <v>117</v>
      </c>
      <c r="G106" s="15" t="s">
        <v>118</v>
      </c>
      <c r="H106" s="15" t="s">
        <v>119</v>
      </c>
      <c r="I106" s="15" t="s">
        <v>120</v>
      </c>
      <c r="J106" s="15" t="s">
        <v>121</v>
      </c>
      <c r="K106" s="37"/>
    </row>
    <row r="107" spans="1:11" ht="15.75" thickBot="1" x14ac:dyDescent="0.3">
      <c r="A107" s="38">
        <v>128</v>
      </c>
      <c r="B107" s="39" t="s">
        <v>776</v>
      </c>
      <c r="C107" s="13" t="s">
        <v>432</v>
      </c>
      <c r="D107" s="13" t="s">
        <v>106</v>
      </c>
      <c r="E107" s="13" t="s">
        <v>433</v>
      </c>
      <c r="F107" s="13" t="s">
        <v>434</v>
      </c>
      <c r="G107" s="14" t="s">
        <v>107</v>
      </c>
      <c r="H107" s="14" t="s">
        <v>107</v>
      </c>
      <c r="I107" s="14" t="s">
        <v>107</v>
      </c>
      <c r="J107" s="14" t="s">
        <v>107</v>
      </c>
      <c r="K107" s="37"/>
    </row>
    <row r="108" spans="1:11" ht="15.75" thickBot="1" x14ac:dyDescent="0.3">
      <c r="A108" s="38">
        <v>129</v>
      </c>
      <c r="B108" s="39" t="s">
        <v>777</v>
      </c>
      <c r="C108" s="13" t="s">
        <v>435</v>
      </c>
      <c r="D108" s="13" t="s">
        <v>106</v>
      </c>
      <c r="E108" s="13" t="s">
        <v>436</v>
      </c>
      <c r="F108" s="13" t="s">
        <v>437</v>
      </c>
      <c r="G108" s="14" t="s">
        <v>107</v>
      </c>
      <c r="H108" s="14" t="s">
        <v>107</v>
      </c>
      <c r="I108" s="14" t="s">
        <v>107</v>
      </c>
      <c r="J108" s="14" t="s">
        <v>107</v>
      </c>
      <c r="K108" s="37"/>
    </row>
    <row r="109" spans="1:11" ht="15.75" thickBot="1" x14ac:dyDescent="0.3">
      <c r="A109" s="38">
        <v>130</v>
      </c>
      <c r="B109" s="39" t="s">
        <v>778</v>
      </c>
      <c r="C109" s="13" t="s">
        <v>438</v>
      </c>
      <c r="D109" s="13" t="s">
        <v>106</v>
      </c>
      <c r="E109" s="13" t="s">
        <v>439</v>
      </c>
      <c r="F109" s="13" t="s">
        <v>440</v>
      </c>
      <c r="G109" s="14" t="s">
        <v>107</v>
      </c>
      <c r="H109" s="14" t="s">
        <v>107</v>
      </c>
      <c r="I109" s="14" t="s">
        <v>107</v>
      </c>
      <c r="J109" s="14" t="s">
        <v>107</v>
      </c>
      <c r="K109" s="37"/>
    </row>
    <row r="110" spans="1:11" ht="15.75" thickBot="1" x14ac:dyDescent="0.3">
      <c r="A110" s="38">
        <v>131</v>
      </c>
      <c r="B110" s="39" t="s">
        <v>779</v>
      </c>
      <c r="C110" s="13" t="s">
        <v>441</v>
      </c>
      <c r="D110" s="13" t="s">
        <v>106</v>
      </c>
      <c r="E110" s="13" t="s">
        <v>442</v>
      </c>
      <c r="F110" s="13" t="s">
        <v>443</v>
      </c>
      <c r="G110" s="14" t="s">
        <v>107</v>
      </c>
      <c r="H110" s="14" t="s">
        <v>107</v>
      </c>
      <c r="I110" s="14" t="s">
        <v>107</v>
      </c>
      <c r="J110" s="14" t="s">
        <v>107</v>
      </c>
      <c r="K110" s="37"/>
    </row>
    <row r="111" spans="1:11" ht="15.75" thickBot="1" x14ac:dyDescent="0.3">
      <c r="A111" s="38">
        <v>132</v>
      </c>
      <c r="B111" s="39" t="s">
        <v>780</v>
      </c>
      <c r="C111" s="13" t="s">
        <v>444</v>
      </c>
      <c r="D111" s="13" t="s">
        <v>106</v>
      </c>
      <c r="E111" s="13" t="s">
        <v>445</v>
      </c>
      <c r="F111" s="13" t="s">
        <v>446</v>
      </c>
      <c r="G111" s="14" t="s">
        <v>107</v>
      </c>
      <c r="H111" s="14" t="s">
        <v>107</v>
      </c>
      <c r="I111" s="14" t="s">
        <v>107</v>
      </c>
      <c r="J111" s="14" t="s">
        <v>107</v>
      </c>
      <c r="K111" s="37"/>
    </row>
    <row r="112" spans="1:11" ht="15.75" thickBot="1" x14ac:dyDescent="0.3">
      <c r="A112" s="38">
        <v>133</v>
      </c>
      <c r="B112" s="39" t="s">
        <v>781</v>
      </c>
      <c r="C112" s="13" t="s">
        <v>447</v>
      </c>
      <c r="D112" s="13" t="s">
        <v>106</v>
      </c>
      <c r="E112" s="13" t="s">
        <v>448</v>
      </c>
      <c r="F112" s="13" t="s">
        <v>449</v>
      </c>
      <c r="G112" s="14" t="s">
        <v>107</v>
      </c>
      <c r="H112" s="14" t="s">
        <v>107</v>
      </c>
      <c r="I112" s="14" t="s">
        <v>107</v>
      </c>
      <c r="J112" s="14" t="s">
        <v>107</v>
      </c>
      <c r="K112" s="37"/>
    </row>
    <row r="113" spans="1:11" ht="15.75" thickBot="1" x14ac:dyDescent="0.3">
      <c r="A113" s="38">
        <v>134</v>
      </c>
      <c r="B113" s="39" t="s">
        <v>782</v>
      </c>
      <c r="C113" s="13" t="s">
        <v>450</v>
      </c>
      <c r="D113" s="13" t="s">
        <v>106</v>
      </c>
      <c r="E113" s="13" t="s">
        <v>451</v>
      </c>
      <c r="F113" s="13" t="s">
        <v>452</v>
      </c>
      <c r="G113" s="14" t="s">
        <v>107</v>
      </c>
      <c r="H113" s="14" t="s">
        <v>107</v>
      </c>
      <c r="I113" s="14" t="s">
        <v>107</v>
      </c>
      <c r="J113" s="14" t="s">
        <v>107</v>
      </c>
      <c r="K113" s="37"/>
    </row>
    <row r="114" spans="1:11" ht="15.75" thickBot="1" x14ac:dyDescent="0.3">
      <c r="A114" s="38">
        <v>135</v>
      </c>
      <c r="B114" s="39" t="s">
        <v>783</v>
      </c>
      <c r="C114" s="13" t="s">
        <v>453</v>
      </c>
      <c r="D114" s="13" t="s">
        <v>106</v>
      </c>
      <c r="E114" s="13" t="s">
        <v>454</v>
      </c>
      <c r="F114" s="13" t="s">
        <v>455</v>
      </c>
      <c r="G114" s="14" t="s">
        <v>107</v>
      </c>
      <c r="H114" s="14" t="s">
        <v>107</v>
      </c>
      <c r="I114" s="14" t="s">
        <v>107</v>
      </c>
      <c r="J114" s="14" t="s">
        <v>107</v>
      </c>
      <c r="K114" s="37"/>
    </row>
    <row r="115" spans="1:11" ht="15.75" thickBot="1" x14ac:dyDescent="0.3">
      <c r="A115" s="38">
        <v>136</v>
      </c>
      <c r="B115" s="39" t="s">
        <v>784</v>
      </c>
      <c r="C115" s="13" t="s">
        <v>456</v>
      </c>
      <c r="D115" s="13" t="s">
        <v>106</v>
      </c>
      <c r="E115" s="13" t="s">
        <v>457</v>
      </c>
      <c r="F115" s="13" t="s">
        <v>458</v>
      </c>
      <c r="G115" s="14" t="s">
        <v>107</v>
      </c>
      <c r="H115" s="14" t="s">
        <v>107</v>
      </c>
      <c r="I115" s="14" t="s">
        <v>107</v>
      </c>
      <c r="J115" s="14" t="s">
        <v>107</v>
      </c>
      <c r="K115" s="37"/>
    </row>
    <row r="116" spans="1:11" ht="15.75" thickBot="1" x14ac:dyDescent="0.3">
      <c r="A116" s="38">
        <v>137</v>
      </c>
      <c r="B116" s="39" t="s">
        <v>785</v>
      </c>
      <c r="C116" s="13" t="s">
        <v>459</v>
      </c>
      <c r="D116" s="13" t="s">
        <v>106</v>
      </c>
      <c r="E116" s="13" t="s">
        <v>460</v>
      </c>
      <c r="F116" s="13" t="s">
        <v>461</v>
      </c>
      <c r="G116" s="14" t="s">
        <v>107</v>
      </c>
      <c r="H116" s="14" t="s">
        <v>107</v>
      </c>
      <c r="I116" s="14" t="s">
        <v>107</v>
      </c>
      <c r="J116" s="14" t="s">
        <v>107</v>
      </c>
      <c r="K116" s="37"/>
    </row>
    <row r="117" spans="1:11" ht="15.75" thickBot="1" x14ac:dyDescent="0.3">
      <c r="A117" s="38">
        <v>138</v>
      </c>
      <c r="B117" s="39" t="s">
        <v>786</v>
      </c>
      <c r="C117" s="13" t="s">
        <v>462</v>
      </c>
      <c r="D117" s="13" t="s">
        <v>106</v>
      </c>
      <c r="E117" s="13" t="s">
        <v>463</v>
      </c>
      <c r="F117" s="13" t="s">
        <v>464</v>
      </c>
      <c r="G117" s="14" t="s">
        <v>107</v>
      </c>
      <c r="H117" s="14" t="s">
        <v>107</v>
      </c>
      <c r="I117" s="14" t="s">
        <v>107</v>
      </c>
      <c r="J117" s="14" t="s">
        <v>107</v>
      </c>
      <c r="K117" s="37"/>
    </row>
    <row r="118" spans="1:11" ht="15.75" thickBot="1" x14ac:dyDescent="0.3">
      <c r="A118" s="38">
        <v>139</v>
      </c>
      <c r="B118" s="39" t="s">
        <v>787</v>
      </c>
      <c r="C118" s="13" t="s">
        <v>465</v>
      </c>
      <c r="D118" s="13" t="s">
        <v>106</v>
      </c>
      <c r="E118" s="13" t="s">
        <v>466</v>
      </c>
      <c r="F118" s="13" t="s">
        <v>467</v>
      </c>
      <c r="G118" s="14" t="s">
        <v>107</v>
      </c>
      <c r="H118" s="14" t="s">
        <v>107</v>
      </c>
      <c r="I118" s="14" t="s">
        <v>107</v>
      </c>
      <c r="J118" s="14" t="s">
        <v>107</v>
      </c>
      <c r="K118" s="37"/>
    </row>
    <row r="119" spans="1:11" ht="15.75" thickBot="1" x14ac:dyDescent="0.3">
      <c r="A119" s="34"/>
      <c r="B119" s="53" t="s">
        <v>468</v>
      </c>
      <c r="C119" s="54"/>
      <c r="D119" s="54"/>
      <c r="E119" s="54"/>
      <c r="F119" s="54"/>
      <c r="G119" s="54"/>
      <c r="H119" s="54"/>
      <c r="I119" s="54"/>
      <c r="J119" s="55"/>
      <c r="K119" s="37"/>
    </row>
    <row r="120" spans="1:11" ht="15.75" thickBot="1" x14ac:dyDescent="0.3">
      <c r="A120" s="34"/>
      <c r="B120" s="15" t="s">
        <v>113</v>
      </c>
      <c r="C120" s="15" t="s">
        <v>114</v>
      </c>
      <c r="D120" s="15" t="s">
        <v>115</v>
      </c>
      <c r="E120" s="15" t="s">
        <v>116</v>
      </c>
      <c r="F120" s="15" t="s">
        <v>117</v>
      </c>
      <c r="G120" s="15" t="s">
        <v>118</v>
      </c>
      <c r="H120" s="15" t="s">
        <v>119</v>
      </c>
      <c r="I120" s="15" t="s">
        <v>120</v>
      </c>
      <c r="J120" s="15" t="s">
        <v>121</v>
      </c>
      <c r="K120" s="37"/>
    </row>
    <row r="121" spans="1:11" ht="15.75" thickBot="1" x14ac:dyDescent="0.3">
      <c r="A121" s="38">
        <v>160</v>
      </c>
      <c r="B121" s="39" t="s">
        <v>788</v>
      </c>
      <c r="C121" s="13" t="s">
        <v>469</v>
      </c>
      <c r="D121" s="13" t="s">
        <v>106</v>
      </c>
      <c r="E121" s="13" t="s">
        <v>470</v>
      </c>
      <c r="F121" s="14" t="s">
        <v>107</v>
      </c>
      <c r="G121" s="13" t="s">
        <v>471</v>
      </c>
      <c r="H121" s="14" t="s">
        <v>107</v>
      </c>
      <c r="I121" s="14" t="s">
        <v>107</v>
      </c>
      <c r="J121" s="14" t="s">
        <v>107</v>
      </c>
      <c r="K121" s="37"/>
    </row>
    <row r="122" spans="1:11" ht="15.75" thickBot="1" x14ac:dyDescent="0.3">
      <c r="A122" s="38">
        <v>161</v>
      </c>
      <c r="B122" s="39" t="s">
        <v>789</v>
      </c>
      <c r="C122" s="13" t="s">
        <v>472</v>
      </c>
      <c r="D122" s="13" t="s">
        <v>106</v>
      </c>
      <c r="E122" s="13" t="s">
        <v>473</v>
      </c>
      <c r="F122" s="14" t="s">
        <v>107</v>
      </c>
      <c r="G122" s="13" t="s">
        <v>474</v>
      </c>
      <c r="H122" s="14" t="s">
        <v>107</v>
      </c>
      <c r="I122" s="14" t="s">
        <v>107</v>
      </c>
      <c r="J122" s="14" t="s">
        <v>107</v>
      </c>
      <c r="K122" s="37"/>
    </row>
    <row r="123" spans="1:11" ht="15.75" thickBot="1" x14ac:dyDescent="0.3">
      <c r="A123" s="38">
        <v>162</v>
      </c>
      <c r="B123" s="39" t="s">
        <v>790</v>
      </c>
      <c r="C123" s="13" t="s">
        <v>475</v>
      </c>
      <c r="D123" s="13" t="s">
        <v>106</v>
      </c>
      <c r="E123" s="13" t="s">
        <v>476</v>
      </c>
      <c r="F123" s="14" t="s">
        <v>107</v>
      </c>
      <c r="G123" s="13" t="s">
        <v>293</v>
      </c>
      <c r="H123" s="14" t="s">
        <v>107</v>
      </c>
      <c r="I123" s="14" t="s">
        <v>107</v>
      </c>
      <c r="J123" s="14" t="s">
        <v>107</v>
      </c>
      <c r="K123" s="37"/>
    </row>
    <row r="124" spans="1:11" ht="15.75" thickBot="1" x14ac:dyDescent="0.3">
      <c r="A124" s="38">
        <v>163</v>
      </c>
      <c r="B124" s="39" t="s">
        <v>791</v>
      </c>
      <c r="C124" s="13" t="s">
        <v>477</v>
      </c>
      <c r="D124" s="13" t="s">
        <v>106</v>
      </c>
      <c r="E124" s="13" t="s">
        <v>478</v>
      </c>
      <c r="F124" s="14" t="s">
        <v>107</v>
      </c>
      <c r="G124" s="13" t="s">
        <v>479</v>
      </c>
      <c r="H124" s="14" t="s">
        <v>107</v>
      </c>
      <c r="I124" s="14" t="s">
        <v>107</v>
      </c>
      <c r="J124" s="14" t="s">
        <v>107</v>
      </c>
      <c r="K124" s="37"/>
    </row>
    <row r="125" spans="1:11" ht="15.75" thickBot="1" x14ac:dyDescent="0.3">
      <c r="A125" s="38">
        <v>164</v>
      </c>
      <c r="B125" s="39" t="s">
        <v>792</v>
      </c>
      <c r="C125" s="13" t="s">
        <v>480</v>
      </c>
      <c r="D125" s="13" t="s">
        <v>106</v>
      </c>
      <c r="E125" s="13" t="s">
        <v>481</v>
      </c>
      <c r="F125" s="14" t="s">
        <v>107</v>
      </c>
      <c r="G125" s="13" t="s">
        <v>296</v>
      </c>
      <c r="H125" s="14" t="s">
        <v>107</v>
      </c>
      <c r="I125" s="14" t="s">
        <v>107</v>
      </c>
      <c r="J125" s="14" t="s">
        <v>107</v>
      </c>
      <c r="K125" s="37"/>
    </row>
    <row r="126" spans="1:11" ht="15.75" thickBot="1" x14ac:dyDescent="0.3">
      <c r="A126" s="38">
        <v>165</v>
      </c>
      <c r="B126" s="39" t="s">
        <v>793</v>
      </c>
      <c r="C126" s="13" t="s">
        <v>482</v>
      </c>
      <c r="D126" s="13" t="s">
        <v>106</v>
      </c>
      <c r="E126" s="13" t="s">
        <v>483</v>
      </c>
      <c r="F126" s="14" t="s">
        <v>107</v>
      </c>
      <c r="G126" s="13" t="s">
        <v>484</v>
      </c>
      <c r="H126" s="14" t="s">
        <v>107</v>
      </c>
      <c r="I126" s="14" t="s">
        <v>107</v>
      </c>
      <c r="J126" s="14" t="s">
        <v>107</v>
      </c>
      <c r="K126" s="37"/>
    </row>
    <row r="127" spans="1:11" ht="15.75" thickBot="1" x14ac:dyDescent="0.3">
      <c r="A127" s="34"/>
      <c r="B127" s="53" t="s">
        <v>485</v>
      </c>
      <c r="C127" s="54"/>
      <c r="D127" s="54"/>
      <c r="E127" s="54"/>
      <c r="F127" s="54"/>
      <c r="G127" s="54"/>
      <c r="H127" s="54"/>
      <c r="I127" s="54"/>
      <c r="J127" s="55"/>
      <c r="K127" s="37"/>
    </row>
    <row r="128" spans="1:11" ht="15.75" thickBot="1" x14ac:dyDescent="0.3">
      <c r="A128" s="34"/>
      <c r="B128" s="15" t="s">
        <v>113</v>
      </c>
      <c r="C128" s="15" t="s">
        <v>114</v>
      </c>
      <c r="D128" s="15" t="s">
        <v>115</v>
      </c>
      <c r="E128" s="15" t="s">
        <v>116</v>
      </c>
      <c r="F128" s="15" t="s">
        <v>117</v>
      </c>
      <c r="G128" s="15" t="s">
        <v>118</v>
      </c>
      <c r="H128" s="15" t="s">
        <v>119</v>
      </c>
      <c r="I128" s="15" t="s">
        <v>120</v>
      </c>
      <c r="J128" s="15" t="s">
        <v>121</v>
      </c>
      <c r="K128" s="37"/>
    </row>
    <row r="129" spans="1:11" ht="15.75" thickBot="1" x14ac:dyDescent="0.3">
      <c r="A129" s="38">
        <v>192</v>
      </c>
      <c r="B129" s="39" t="s">
        <v>794</v>
      </c>
      <c r="C129" s="13" t="s">
        <v>486</v>
      </c>
      <c r="D129" s="13" t="s">
        <v>106</v>
      </c>
      <c r="E129" s="13" t="s">
        <v>487</v>
      </c>
      <c r="F129" s="13" t="s">
        <v>488</v>
      </c>
      <c r="G129" s="13" t="s">
        <v>489</v>
      </c>
      <c r="H129" s="14" t="s">
        <v>107</v>
      </c>
      <c r="I129" s="14" t="s">
        <v>107</v>
      </c>
      <c r="J129" s="14" t="s">
        <v>107</v>
      </c>
      <c r="K129" s="37"/>
    </row>
    <row r="130" spans="1:11" ht="15.75" thickBot="1" x14ac:dyDescent="0.3">
      <c r="A130" s="38">
        <v>193</v>
      </c>
      <c r="B130" s="39" t="s">
        <v>795</v>
      </c>
      <c r="C130" s="13" t="s">
        <v>490</v>
      </c>
      <c r="D130" s="13" t="s">
        <v>106</v>
      </c>
      <c r="E130" s="13" t="s">
        <v>491</v>
      </c>
      <c r="F130" s="13" t="s">
        <v>492</v>
      </c>
      <c r="G130" s="13" t="s">
        <v>493</v>
      </c>
      <c r="H130" s="14" t="s">
        <v>107</v>
      </c>
      <c r="I130" s="14" t="s">
        <v>107</v>
      </c>
      <c r="J130" s="14" t="s">
        <v>107</v>
      </c>
      <c r="K130" s="37"/>
    </row>
    <row r="131" spans="1:11" ht="15.75" thickBot="1" x14ac:dyDescent="0.3">
      <c r="A131" s="38">
        <v>194</v>
      </c>
      <c r="B131" s="39" t="s">
        <v>796</v>
      </c>
      <c r="C131" s="13" t="s">
        <v>494</v>
      </c>
      <c r="D131" s="13" t="s">
        <v>106</v>
      </c>
      <c r="E131" s="13" t="s">
        <v>495</v>
      </c>
      <c r="F131" s="13" t="s">
        <v>496</v>
      </c>
      <c r="G131" s="13" t="s">
        <v>497</v>
      </c>
      <c r="H131" s="14" t="s">
        <v>107</v>
      </c>
      <c r="I131" s="14" t="s">
        <v>107</v>
      </c>
      <c r="J131" s="14" t="s">
        <v>107</v>
      </c>
      <c r="K131" s="37"/>
    </row>
    <row r="132" spans="1:11" ht="15.75" thickBot="1" x14ac:dyDescent="0.3">
      <c r="A132" s="38">
        <v>195</v>
      </c>
      <c r="B132" s="39" t="s">
        <v>797</v>
      </c>
      <c r="C132" s="13" t="s">
        <v>498</v>
      </c>
      <c r="D132" s="13" t="s">
        <v>106</v>
      </c>
      <c r="E132" s="13" t="s">
        <v>499</v>
      </c>
      <c r="F132" s="13" t="s">
        <v>500</v>
      </c>
      <c r="G132" s="13" t="s">
        <v>501</v>
      </c>
      <c r="H132" s="14" t="s">
        <v>107</v>
      </c>
      <c r="I132" s="14" t="s">
        <v>107</v>
      </c>
      <c r="J132" s="14" t="s">
        <v>107</v>
      </c>
      <c r="K132" s="37"/>
    </row>
    <row r="133" spans="1:11" ht="15.75" thickBot="1" x14ac:dyDescent="0.3">
      <c r="A133" s="38">
        <v>196</v>
      </c>
      <c r="B133" s="39" t="s">
        <v>798</v>
      </c>
      <c r="C133" s="13" t="s">
        <v>502</v>
      </c>
      <c r="D133" s="13" t="s">
        <v>106</v>
      </c>
      <c r="E133" s="13" t="s">
        <v>503</v>
      </c>
      <c r="F133" s="13" t="s">
        <v>504</v>
      </c>
      <c r="G133" s="13" t="s">
        <v>505</v>
      </c>
      <c r="H133" s="13" t="s">
        <v>506</v>
      </c>
      <c r="I133" s="14" t="s">
        <v>107</v>
      </c>
      <c r="J133" s="14" t="s">
        <v>107</v>
      </c>
      <c r="K133" s="37"/>
    </row>
    <row r="134" spans="1:11" ht="15.75" thickBot="1" x14ac:dyDescent="0.3">
      <c r="A134" s="38">
        <v>197</v>
      </c>
      <c r="B134" s="39" t="s">
        <v>799</v>
      </c>
      <c r="C134" s="13" t="s">
        <v>507</v>
      </c>
      <c r="D134" s="13" t="s">
        <v>106</v>
      </c>
      <c r="E134" s="13" t="s">
        <v>508</v>
      </c>
      <c r="F134" s="13" t="s">
        <v>509</v>
      </c>
      <c r="G134" s="13" t="s">
        <v>510</v>
      </c>
      <c r="H134" s="13" t="s">
        <v>511</v>
      </c>
      <c r="I134" s="14" t="s">
        <v>107</v>
      </c>
      <c r="J134" s="14" t="s">
        <v>107</v>
      </c>
      <c r="K134" s="37"/>
    </row>
    <row r="135" spans="1:11" ht="15.75" thickBot="1" x14ac:dyDescent="0.3">
      <c r="A135" s="38">
        <v>198</v>
      </c>
      <c r="B135" s="39" t="s">
        <v>800</v>
      </c>
      <c r="C135" s="13" t="s">
        <v>512</v>
      </c>
      <c r="D135" s="13" t="s">
        <v>106</v>
      </c>
      <c r="E135" s="13" t="s">
        <v>513</v>
      </c>
      <c r="F135" s="13" t="s">
        <v>514</v>
      </c>
      <c r="G135" s="13" t="s">
        <v>515</v>
      </c>
      <c r="H135" s="13" t="s">
        <v>516</v>
      </c>
      <c r="I135" s="14" t="s">
        <v>107</v>
      </c>
      <c r="J135" s="14" t="s">
        <v>107</v>
      </c>
      <c r="K135" s="37"/>
    </row>
    <row r="136" spans="1:11" ht="15.75" thickBot="1" x14ac:dyDescent="0.3">
      <c r="A136" s="38">
        <v>199</v>
      </c>
      <c r="B136" s="39" t="s">
        <v>801</v>
      </c>
      <c r="C136" s="13" t="s">
        <v>517</v>
      </c>
      <c r="D136" s="13" t="s">
        <v>106</v>
      </c>
      <c r="E136" s="13" t="s">
        <v>518</v>
      </c>
      <c r="F136" s="13" t="s">
        <v>519</v>
      </c>
      <c r="G136" s="13" t="s">
        <v>520</v>
      </c>
      <c r="H136" s="13" t="s">
        <v>521</v>
      </c>
      <c r="I136" s="14" t="s">
        <v>107</v>
      </c>
      <c r="J136" s="14" t="s">
        <v>107</v>
      </c>
      <c r="K136" s="37"/>
    </row>
    <row r="137" spans="1:11" ht="15.75" thickBot="1" x14ac:dyDescent="0.3">
      <c r="A137" s="38">
        <v>200</v>
      </c>
      <c r="B137" s="39" t="s">
        <v>802</v>
      </c>
      <c r="C137" s="13" t="s">
        <v>522</v>
      </c>
      <c r="D137" s="13" t="s">
        <v>106</v>
      </c>
      <c r="E137" s="13" t="s">
        <v>523</v>
      </c>
      <c r="F137" s="13" t="s">
        <v>524</v>
      </c>
      <c r="G137" s="13" t="s">
        <v>525</v>
      </c>
      <c r="H137" s="13" t="s">
        <v>526</v>
      </c>
      <c r="I137" s="14" t="s">
        <v>107</v>
      </c>
      <c r="J137" s="14" t="s">
        <v>107</v>
      </c>
      <c r="K137" s="37"/>
    </row>
    <row r="138" spans="1:11" ht="15.75" thickBot="1" x14ac:dyDescent="0.3">
      <c r="A138" s="38">
        <v>201</v>
      </c>
      <c r="B138" s="39" t="s">
        <v>803</v>
      </c>
      <c r="C138" s="13" t="s">
        <v>527</v>
      </c>
      <c r="D138" s="13" t="s">
        <v>106</v>
      </c>
      <c r="E138" s="13" t="s">
        <v>528</v>
      </c>
      <c r="F138" s="13" t="s">
        <v>529</v>
      </c>
      <c r="G138" s="13" t="s">
        <v>530</v>
      </c>
      <c r="H138" s="13" t="s">
        <v>531</v>
      </c>
      <c r="I138" s="14" t="s">
        <v>107</v>
      </c>
      <c r="J138" s="14" t="s">
        <v>107</v>
      </c>
      <c r="K138" s="37"/>
    </row>
    <row r="139" spans="1:11" ht="15.75" thickBot="1" x14ac:dyDescent="0.3">
      <c r="A139" s="38">
        <v>202</v>
      </c>
      <c r="B139" s="39" t="s">
        <v>804</v>
      </c>
      <c r="C139" s="13" t="s">
        <v>532</v>
      </c>
      <c r="D139" s="13" t="s">
        <v>106</v>
      </c>
      <c r="E139" s="13" t="s">
        <v>533</v>
      </c>
      <c r="F139" s="13" t="s">
        <v>534</v>
      </c>
      <c r="G139" s="13" t="s">
        <v>535</v>
      </c>
      <c r="H139" s="13" t="s">
        <v>536</v>
      </c>
      <c r="I139" s="14" t="s">
        <v>107</v>
      </c>
      <c r="J139" s="14" t="s">
        <v>107</v>
      </c>
      <c r="K139" s="37"/>
    </row>
    <row r="140" spans="1:11" ht="15.75" thickBot="1" x14ac:dyDescent="0.3">
      <c r="A140" s="38">
        <v>203</v>
      </c>
      <c r="B140" s="39" t="s">
        <v>805</v>
      </c>
      <c r="C140" s="13" t="s">
        <v>537</v>
      </c>
      <c r="D140" s="13" t="s">
        <v>106</v>
      </c>
      <c r="E140" s="13" t="s">
        <v>538</v>
      </c>
      <c r="F140" s="13" t="s">
        <v>539</v>
      </c>
      <c r="G140" s="13" t="s">
        <v>540</v>
      </c>
      <c r="H140" s="13" t="s">
        <v>541</v>
      </c>
      <c r="I140" s="14" t="s">
        <v>107</v>
      </c>
      <c r="J140" s="14" t="s">
        <v>107</v>
      </c>
      <c r="K140" s="37"/>
    </row>
    <row r="141" spans="1:11" ht="15.75" thickBot="1" x14ac:dyDescent="0.3">
      <c r="A141" s="34"/>
      <c r="B141" s="53" t="s">
        <v>542</v>
      </c>
      <c r="C141" s="54"/>
      <c r="D141" s="54"/>
      <c r="E141" s="54"/>
      <c r="F141" s="54"/>
      <c r="G141" s="54"/>
      <c r="H141" s="54"/>
      <c r="I141" s="54"/>
      <c r="J141" s="55"/>
      <c r="K141" s="37"/>
    </row>
    <row r="142" spans="1:11" ht="15.75" thickBot="1" x14ac:dyDescent="0.3">
      <c r="A142" s="34"/>
      <c r="B142" s="15" t="s">
        <v>113</v>
      </c>
      <c r="C142" s="15" t="s">
        <v>114</v>
      </c>
      <c r="D142" s="15" t="s">
        <v>115</v>
      </c>
      <c r="E142" s="15" t="s">
        <v>116</v>
      </c>
      <c r="F142" s="15" t="s">
        <v>117</v>
      </c>
      <c r="G142" s="15" t="s">
        <v>118</v>
      </c>
      <c r="H142" s="15" t="s">
        <v>119</v>
      </c>
      <c r="I142" s="15" t="s">
        <v>120</v>
      </c>
      <c r="J142" s="15" t="s">
        <v>121</v>
      </c>
      <c r="K142" s="37"/>
    </row>
    <row r="143" spans="1:11" ht="15.75" thickBot="1" x14ac:dyDescent="0.3">
      <c r="A143" s="38">
        <v>224</v>
      </c>
      <c r="B143" s="39" t="s">
        <v>806</v>
      </c>
      <c r="C143" s="13" t="s">
        <v>543</v>
      </c>
      <c r="D143" s="13" t="s">
        <v>106</v>
      </c>
      <c r="E143" s="13" t="s">
        <v>544</v>
      </c>
      <c r="F143" s="14" t="s">
        <v>107</v>
      </c>
      <c r="G143" s="13" t="s">
        <v>515</v>
      </c>
      <c r="H143" s="14" t="s">
        <v>107</v>
      </c>
      <c r="I143" s="13" t="s">
        <v>545</v>
      </c>
      <c r="J143" s="13" t="s">
        <v>504</v>
      </c>
      <c r="K143" s="37"/>
    </row>
    <row r="144" spans="1:11" ht="15.75" thickBot="1" x14ac:dyDescent="0.3">
      <c r="A144" s="38">
        <v>225</v>
      </c>
      <c r="B144" s="39" t="s">
        <v>807</v>
      </c>
      <c r="C144" s="13" t="s">
        <v>546</v>
      </c>
      <c r="D144" s="13" t="s">
        <v>106</v>
      </c>
      <c r="E144" s="13" t="s">
        <v>547</v>
      </c>
      <c r="F144" s="14" t="s">
        <v>107</v>
      </c>
      <c r="G144" s="13" t="s">
        <v>520</v>
      </c>
      <c r="H144" s="14" t="s">
        <v>107</v>
      </c>
      <c r="I144" s="13" t="s">
        <v>548</v>
      </c>
      <c r="J144" s="13" t="s">
        <v>509</v>
      </c>
      <c r="K144" s="37"/>
    </row>
    <row r="145" spans="1:11" ht="15.75" thickBot="1" x14ac:dyDescent="0.3">
      <c r="A145" s="38">
        <v>226</v>
      </c>
      <c r="B145" s="39" t="s">
        <v>808</v>
      </c>
      <c r="C145" s="13" t="s">
        <v>549</v>
      </c>
      <c r="D145" s="13" t="s">
        <v>106</v>
      </c>
      <c r="E145" s="13" t="s">
        <v>550</v>
      </c>
      <c r="F145" s="14" t="s">
        <v>107</v>
      </c>
      <c r="G145" s="13" t="s">
        <v>525</v>
      </c>
      <c r="H145" s="14" t="s">
        <v>107</v>
      </c>
      <c r="I145" s="13" t="s">
        <v>551</v>
      </c>
      <c r="J145" s="13" t="s">
        <v>514</v>
      </c>
      <c r="K145" s="37"/>
    </row>
    <row r="146" spans="1:11" ht="15.75" thickBot="1" x14ac:dyDescent="0.3">
      <c r="A146" s="38">
        <v>227</v>
      </c>
      <c r="B146" s="39" t="s">
        <v>809</v>
      </c>
      <c r="C146" s="13" t="s">
        <v>552</v>
      </c>
      <c r="D146" s="13" t="s">
        <v>106</v>
      </c>
      <c r="E146" s="13" t="s">
        <v>553</v>
      </c>
      <c r="F146" s="14" t="s">
        <v>107</v>
      </c>
      <c r="G146" s="13" t="s">
        <v>530</v>
      </c>
      <c r="H146" s="14" t="s">
        <v>107</v>
      </c>
      <c r="I146" s="13" t="s">
        <v>554</v>
      </c>
      <c r="J146" s="13" t="s">
        <v>519</v>
      </c>
      <c r="K146" s="37"/>
    </row>
    <row r="147" spans="1:11" ht="15.75" thickBot="1" x14ac:dyDescent="0.3">
      <c r="A147" s="38">
        <v>228</v>
      </c>
      <c r="B147" s="39" t="s">
        <v>810</v>
      </c>
      <c r="C147" s="13" t="s">
        <v>555</v>
      </c>
      <c r="D147" s="13" t="s">
        <v>106</v>
      </c>
      <c r="E147" s="13" t="s">
        <v>556</v>
      </c>
      <c r="F147" s="14" t="s">
        <v>107</v>
      </c>
      <c r="G147" s="13" t="s">
        <v>535</v>
      </c>
      <c r="H147" s="14" t="s">
        <v>107</v>
      </c>
      <c r="I147" s="13" t="s">
        <v>557</v>
      </c>
      <c r="J147" s="13" t="s">
        <v>524</v>
      </c>
      <c r="K147" s="37"/>
    </row>
    <row r="148" spans="1:11" ht="15.75" thickBot="1" x14ac:dyDescent="0.3">
      <c r="A148" s="38">
        <v>229</v>
      </c>
      <c r="B148" s="39" t="s">
        <v>811</v>
      </c>
      <c r="C148" s="13" t="s">
        <v>558</v>
      </c>
      <c r="D148" s="13" t="s">
        <v>106</v>
      </c>
      <c r="E148" s="13" t="s">
        <v>559</v>
      </c>
      <c r="F148" s="14" t="s">
        <v>107</v>
      </c>
      <c r="G148" s="13" t="s">
        <v>540</v>
      </c>
      <c r="H148" s="14" t="s">
        <v>107</v>
      </c>
      <c r="I148" s="13" t="s">
        <v>560</v>
      </c>
      <c r="J148" s="13" t="s">
        <v>529</v>
      </c>
      <c r="K148" s="37"/>
    </row>
    <row r="149" spans="1:11" ht="15.75" thickBot="1" x14ac:dyDescent="0.3">
      <c r="A149" s="38">
        <v>230</v>
      </c>
      <c r="B149" s="39" t="s">
        <v>812</v>
      </c>
      <c r="C149" s="13" t="s">
        <v>561</v>
      </c>
      <c r="D149" s="13" t="s">
        <v>106</v>
      </c>
      <c r="E149" s="13" t="s">
        <v>562</v>
      </c>
      <c r="F149" s="14" t="s">
        <v>107</v>
      </c>
      <c r="G149" s="13" t="s">
        <v>563</v>
      </c>
      <c r="H149" s="13" t="s">
        <v>564</v>
      </c>
      <c r="I149" s="13" t="s">
        <v>565</v>
      </c>
      <c r="J149" s="13" t="s">
        <v>534</v>
      </c>
      <c r="K149" s="37"/>
    </row>
    <row r="150" spans="1:11" ht="15.75" thickBot="1" x14ac:dyDescent="0.3">
      <c r="A150" s="38">
        <v>231</v>
      </c>
      <c r="B150" s="39" t="s">
        <v>813</v>
      </c>
      <c r="C150" s="13" t="s">
        <v>566</v>
      </c>
      <c r="D150" s="13" t="s">
        <v>106</v>
      </c>
      <c r="E150" s="13" t="s">
        <v>567</v>
      </c>
      <c r="F150" s="14" t="s">
        <v>107</v>
      </c>
      <c r="G150" s="13" t="s">
        <v>568</v>
      </c>
      <c r="H150" s="13" t="s">
        <v>569</v>
      </c>
      <c r="I150" s="13" t="s">
        <v>570</v>
      </c>
      <c r="J150" s="13" t="s">
        <v>539</v>
      </c>
      <c r="K150" s="37"/>
    </row>
    <row r="151" spans="1:11" ht="15.75" thickBot="1" x14ac:dyDescent="0.3">
      <c r="A151" s="38">
        <v>232</v>
      </c>
      <c r="B151" s="39" t="s">
        <v>814</v>
      </c>
      <c r="C151" s="13" t="s">
        <v>571</v>
      </c>
      <c r="D151" s="13" t="s">
        <v>106</v>
      </c>
      <c r="E151" s="13" t="s">
        <v>572</v>
      </c>
      <c r="F151" s="39" t="s">
        <v>171</v>
      </c>
      <c r="G151" s="13" t="s">
        <v>573</v>
      </c>
      <c r="H151" s="13" t="s">
        <v>574</v>
      </c>
      <c r="I151" s="13" t="s">
        <v>575</v>
      </c>
      <c r="J151" s="13" t="s">
        <v>576</v>
      </c>
      <c r="K151" s="37"/>
    </row>
    <row r="152" spans="1:11" ht="15.75" thickBot="1" x14ac:dyDescent="0.3">
      <c r="A152" s="38">
        <v>233</v>
      </c>
      <c r="B152" s="39" t="s">
        <v>815</v>
      </c>
      <c r="C152" s="13" t="s">
        <v>577</v>
      </c>
      <c r="D152" s="13" t="s">
        <v>106</v>
      </c>
      <c r="E152" s="13" t="s">
        <v>578</v>
      </c>
      <c r="F152" s="39" t="s">
        <v>176</v>
      </c>
      <c r="G152" s="13" t="s">
        <v>579</v>
      </c>
      <c r="H152" s="13" t="s">
        <v>580</v>
      </c>
      <c r="I152" s="13" t="s">
        <v>581</v>
      </c>
      <c r="J152" s="13" t="s">
        <v>582</v>
      </c>
      <c r="K152" s="37"/>
    </row>
    <row r="153" spans="1:11" ht="15.75" thickBot="1" x14ac:dyDescent="0.3">
      <c r="A153" s="38">
        <v>234</v>
      </c>
      <c r="B153" s="39" t="s">
        <v>816</v>
      </c>
      <c r="C153" s="13" t="s">
        <v>583</v>
      </c>
      <c r="D153" s="13" t="s">
        <v>106</v>
      </c>
      <c r="E153" s="13" t="s">
        <v>584</v>
      </c>
      <c r="F153" s="39" t="s">
        <v>180</v>
      </c>
      <c r="G153" s="13" t="s">
        <v>585</v>
      </c>
      <c r="H153" s="13" t="s">
        <v>586</v>
      </c>
      <c r="I153" s="13" t="s">
        <v>587</v>
      </c>
      <c r="J153" s="13" t="s">
        <v>588</v>
      </c>
      <c r="K153" s="37"/>
    </row>
    <row r="154" spans="1:11" ht="15.75" thickBot="1" x14ac:dyDescent="0.3">
      <c r="A154" s="38">
        <v>235</v>
      </c>
      <c r="B154" s="39" t="s">
        <v>817</v>
      </c>
      <c r="C154" s="13" t="s">
        <v>589</v>
      </c>
      <c r="D154" s="13" t="s">
        <v>106</v>
      </c>
      <c r="E154" s="13" t="s">
        <v>590</v>
      </c>
      <c r="F154" s="39" t="s">
        <v>185</v>
      </c>
      <c r="G154" s="13" t="s">
        <v>591</v>
      </c>
      <c r="H154" s="13" t="s">
        <v>592</v>
      </c>
      <c r="I154" s="13" t="s">
        <v>593</v>
      </c>
      <c r="J154" s="13" t="s">
        <v>594</v>
      </c>
      <c r="K154" s="37"/>
    </row>
    <row r="155" spans="1:11" ht="15.75" thickBot="1" x14ac:dyDescent="0.3">
      <c r="A155" s="38">
        <v>236</v>
      </c>
      <c r="B155" s="39" t="s">
        <v>818</v>
      </c>
      <c r="C155" s="13" t="s">
        <v>595</v>
      </c>
      <c r="D155" s="13" t="s">
        <v>106</v>
      </c>
      <c r="E155" s="13" t="s">
        <v>596</v>
      </c>
      <c r="F155" s="14" t="s">
        <v>107</v>
      </c>
      <c r="G155" s="13" t="s">
        <v>149</v>
      </c>
      <c r="H155" s="14" t="s">
        <v>107</v>
      </c>
      <c r="I155" s="13" t="s">
        <v>597</v>
      </c>
      <c r="J155" s="13" t="s">
        <v>598</v>
      </c>
      <c r="K155" s="37"/>
    </row>
    <row r="156" spans="1:11" ht="15.75" thickBot="1" x14ac:dyDescent="0.3">
      <c r="A156" s="38">
        <v>237</v>
      </c>
      <c r="B156" s="39" t="s">
        <v>819</v>
      </c>
      <c r="C156" s="13" t="s">
        <v>599</v>
      </c>
      <c r="D156" s="13" t="s">
        <v>106</v>
      </c>
      <c r="E156" s="13" t="s">
        <v>600</v>
      </c>
      <c r="F156" s="14" t="s">
        <v>107</v>
      </c>
      <c r="G156" s="13" t="s">
        <v>154</v>
      </c>
      <c r="H156" s="13" t="s">
        <v>424</v>
      </c>
      <c r="I156" s="13" t="s">
        <v>601</v>
      </c>
      <c r="J156" s="13" t="s">
        <v>602</v>
      </c>
      <c r="K156" s="37"/>
    </row>
    <row r="157" spans="1:11" ht="15.75" thickBot="1" x14ac:dyDescent="0.3">
      <c r="A157" s="38">
        <v>238</v>
      </c>
      <c r="B157" s="39" t="s">
        <v>820</v>
      </c>
      <c r="C157" s="13" t="s">
        <v>603</v>
      </c>
      <c r="D157" s="13" t="s">
        <v>106</v>
      </c>
      <c r="E157" s="13" t="s">
        <v>604</v>
      </c>
      <c r="F157" s="39" t="s">
        <v>190</v>
      </c>
      <c r="G157" s="13" t="s">
        <v>605</v>
      </c>
      <c r="H157" s="13" t="s">
        <v>412</v>
      </c>
      <c r="I157" s="13" t="s">
        <v>606</v>
      </c>
      <c r="J157" s="13" t="s">
        <v>607</v>
      </c>
      <c r="K157" s="37"/>
    </row>
    <row r="158" spans="1:11" ht="15.75" thickBot="1" x14ac:dyDescent="0.3">
      <c r="A158" s="38">
        <v>239</v>
      </c>
      <c r="B158" s="39" t="s">
        <v>821</v>
      </c>
      <c r="C158" s="13" t="s">
        <v>608</v>
      </c>
      <c r="D158" s="13" t="s">
        <v>106</v>
      </c>
      <c r="E158" s="13" t="s">
        <v>609</v>
      </c>
      <c r="F158" s="39" t="s">
        <v>193</v>
      </c>
      <c r="G158" s="13" t="s">
        <v>610</v>
      </c>
      <c r="H158" s="13" t="s">
        <v>415</v>
      </c>
      <c r="I158" s="13" t="s">
        <v>611</v>
      </c>
      <c r="J158" s="13" t="s">
        <v>612</v>
      </c>
      <c r="K158" s="37"/>
    </row>
    <row r="159" spans="1:11" ht="15.75" thickBot="1" x14ac:dyDescent="0.3">
      <c r="A159" s="38">
        <v>240</v>
      </c>
      <c r="B159" s="39" t="s">
        <v>822</v>
      </c>
      <c r="C159" s="13" t="s">
        <v>613</v>
      </c>
      <c r="D159" s="13" t="s">
        <v>106</v>
      </c>
      <c r="E159" s="13" t="s">
        <v>614</v>
      </c>
      <c r="F159" s="39" t="s">
        <v>197</v>
      </c>
      <c r="G159" s="13" t="s">
        <v>615</v>
      </c>
      <c r="H159" s="14" t="s">
        <v>107</v>
      </c>
      <c r="I159" s="13" t="s">
        <v>616</v>
      </c>
      <c r="J159" s="13" t="s">
        <v>617</v>
      </c>
      <c r="K159" s="37"/>
    </row>
    <row r="160" spans="1:11" ht="15.75" thickBot="1" x14ac:dyDescent="0.3">
      <c r="A160" s="38">
        <v>241</v>
      </c>
      <c r="B160" s="39" t="s">
        <v>823</v>
      </c>
      <c r="C160" s="13" t="s">
        <v>618</v>
      </c>
      <c r="D160" s="13" t="s">
        <v>106</v>
      </c>
      <c r="E160" s="13" t="s">
        <v>619</v>
      </c>
      <c r="F160" s="39" t="s">
        <v>201</v>
      </c>
      <c r="G160" s="13" t="s">
        <v>620</v>
      </c>
      <c r="H160" s="13" t="s">
        <v>421</v>
      </c>
      <c r="I160" s="13" t="s">
        <v>621</v>
      </c>
      <c r="J160" s="13" t="s">
        <v>622</v>
      </c>
      <c r="K160" s="37"/>
    </row>
    <row r="161" spans="1:11" ht="15.75" thickBot="1" x14ac:dyDescent="0.3">
      <c r="A161" s="38">
        <v>242</v>
      </c>
      <c r="B161" s="39" t="s">
        <v>824</v>
      </c>
      <c r="C161" s="13" t="s">
        <v>623</v>
      </c>
      <c r="D161" s="13" t="s">
        <v>106</v>
      </c>
      <c r="E161" s="13" t="s">
        <v>624</v>
      </c>
      <c r="F161" s="39" t="s">
        <v>205</v>
      </c>
      <c r="G161" s="13" t="s">
        <v>625</v>
      </c>
      <c r="H161" s="13" t="s">
        <v>427</v>
      </c>
      <c r="I161" s="13" t="s">
        <v>626</v>
      </c>
      <c r="J161" s="13" t="s">
        <v>627</v>
      </c>
      <c r="K161" s="37"/>
    </row>
    <row r="162" spans="1:11" ht="15.75" thickBot="1" x14ac:dyDescent="0.3">
      <c r="A162" s="38">
        <v>243</v>
      </c>
      <c r="B162" s="39" t="s">
        <v>825</v>
      </c>
      <c r="C162" s="13" t="s">
        <v>628</v>
      </c>
      <c r="D162" s="13" t="s">
        <v>106</v>
      </c>
      <c r="E162" s="13" t="s">
        <v>629</v>
      </c>
      <c r="F162" s="39" t="s">
        <v>209</v>
      </c>
      <c r="G162" s="13" t="s">
        <v>630</v>
      </c>
      <c r="H162" s="13" t="s">
        <v>430</v>
      </c>
      <c r="I162" s="13" t="s">
        <v>631</v>
      </c>
      <c r="J162" s="13" t="s">
        <v>632</v>
      </c>
      <c r="K162" s="37"/>
    </row>
    <row r="163" spans="1:11" ht="15.75" thickBot="1" x14ac:dyDescent="0.3">
      <c r="A163" s="38">
        <v>244</v>
      </c>
      <c r="B163" s="39" t="s">
        <v>42</v>
      </c>
      <c r="C163" s="13" t="s">
        <v>633</v>
      </c>
      <c r="D163" s="13" t="s">
        <v>106</v>
      </c>
      <c r="E163" s="13" t="s">
        <v>634</v>
      </c>
      <c r="F163" s="39" t="s">
        <v>214</v>
      </c>
      <c r="G163" s="13" t="s">
        <v>243</v>
      </c>
      <c r="H163" s="14" t="s">
        <v>107</v>
      </c>
      <c r="I163" s="13" t="s">
        <v>635</v>
      </c>
      <c r="J163" s="13" t="s">
        <v>636</v>
      </c>
      <c r="K163" s="37"/>
    </row>
    <row r="164" spans="1:11" ht="15.75" thickBot="1" x14ac:dyDescent="0.3">
      <c r="A164" s="38">
        <v>245</v>
      </c>
      <c r="B164" s="39" t="s">
        <v>43</v>
      </c>
      <c r="C164" s="13" t="s">
        <v>637</v>
      </c>
      <c r="D164" s="13" t="s">
        <v>106</v>
      </c>
      <c r="E164" s="13" t="s">
        <v>638</v>
      </c>
      <c r="F164" s="39" t="s">
        <v>218</v>
      </c>
      <c r="G164" s="13" t="s">
        <v>249</v>
      </c>
      <c r="H164" s="14" t="s">
        <v>107</v>
      </c>
      <c r="I164" s="13" t="s">
        <v>639</v>
      </c>
      <c r="J164" s="13" t="s">
        <v>640</v>
      </c>
      <c r="K164" s="37"/>
    </row>
    <row r="165" spans="1:11" ht="15.75" thickBot="1" x14ac:dyDescent="0.3">
      <c r="A165" s="38">
        <v>246</v>
      </c>
      <c r="B165" s="39" t="s">
        <v>826</v>
      </c>
      <c r="C165" s="13" t="s">
        <v>641</v>
      </c>
      <c r="D165" s="13" t="s">
        <v>106</v>
      </c>
      <c r="E165" s="13" t="s">
        <v>642</v>
      </c>
      <c r="F165" s="39" t="s">
        <v>222</v>
      </c>
      <c r="G165" s="13" t="s">
        <v>643</v>
      </c>
      <c r="H165" s="13" t="s">
        <v>489</v>
      </c>
      <c r="I165" s="14" t="s">
        <v>107</v>
      </c>
      <c r="J165" s="13" t="s">
        <v>644</v>
      </c>
      <c r="K165" s="37"/>
    </row>
    <row r="166" spans="1:11" ht="15.75" thickBot="1" x14ac:dyDescent="0.3">
      <c r="A166" s="38">
        <v>247</v>
      </c>
      <c r="B166" s="39" t="s">
        <v>827</v>
      </c>
      <c r="C166" s="13" t="s">
        <v>645</v>
      </c>
      <c r="D166" s="13" t="s">
        <v>106</v>
      </c>
      <c r="E166" s="13" t="s">
        <v>646</v>
      </c>
      <c r="F166" s="39" t="s">
        <v>647</v>
      </c>
      <c r="G166" s="13" t="s">
        <v>648</v>
      </c>
      <c r="H166" s="13" t="s">
        <v>493</v>
      </c>
      <c r="I166" s="14" t="s">
        <v>107</v>
      </c>
      <c r="J166" s="13" t="s">
        <v>649</v>
      </c>
      <c r="K166" s="37"/>
    </row>
    <row r="167" spans="1:11" ht="15.75" thickBot="1" x14ac:dyDescent="0.3">
      <c r="A167" s="38">
        <v>248</v>
      </c>
      <c r="B167" s="39" t="s">
        <v>828</v>
      </c>
      <c r="C167" s="13" t="s">
        <v>650</v>
      </c>
      <c r="D167" s="13" t="s">
        <v>106</v>
      </c>
      <c r="E167" s="13" t="s">
        <v>651</v>
      </c>
      <c r="F167" s="39" t="s">
        <v>232</v>
      </c>
      <c r="G167" s="13" t="s">
        <v>652</v>
      </c>
      <c r="H167" s="13" t="s">
        <v>497</v>
      </c>
      <c r="I167" s="14" t="s">
        <v>107</v>
      </c>
      <c r="J167" s="13" t="s">
        <v>653</v>
      </c>
      <c r="K167" s="37"/>
    </row>
    <row r="168" spans="1:11" ht="15.75" thickBot="1" x14ac:dyDescent="0.3">
      <c r="A168" s="38">
        <v>249</v>
      </c>
      <c r="B168" s="39" t="s">
        <v>829</v>
      </c>
      <c r="C168" s="13" t="s">
        <v>654</v>
      </c>
      <c r="D168" s="13" t="s">
        <v>106</v>
      </c>
      <c r="E168" s="13" t="s">
        <v>655</v>
      </c>
      <c r="F168" s="39" t="s">
        <v>237</v>
      </c>
      <c r="G168" s="13" t="s">
        <v>656</v>
      </c>
      <c r="H168" s="13" t="s">
        <v>501</v>
      </c>
      <c r="I168" s="14" t="s">
        <v>107</v>
      </c>
      <c r="J168" s="13" t="s">
        <v>657</v>
      </c>
      <c r="K168" s="37"/>
    </row>
    <row r="169" spans="1:11" ht="15.75" thickBot="1" x14ac:dyDescent="0.3">
      <c r="A169" s="38">
        <v>250</v>
      </c>
      <c r="B169" s="39" t="s">
        <v>830</v>
      </c>
      <c r="C169" s="13" t="s">
        <v>658</v>
      </c>
      <c r="D169" s="13" t="s">
        <v>106</v>
      </c>
      <c r="E169" s="13" t="s">
        <v>659</v>
      </c>
      <c r="F169" s="39" t="s">
        <v>242</v>
      </c>
      <c r="G169" s="13" t="s">
        <v>660</v>
      </c>
      <c r="H169" s="13" t="s">
        <v>505</v>
      </c>
      <c r="I169" s="14" t="s">
        <v>107</v>
      </c>
      <c r="J169" s="13" t="s">
        <v>496</v>
      </c>
      <c r="K169" s="37"/>
    </row>
    <row r="170" spans="1:11" ht="15.75" thickBot="1" x14ac:dyDescent="0.3">
      <c r="A170" s="38">
        <v>251</v>
      </c>
      <c r="B170" s="39" t="s">
        <v>831</v>
      </c>
      <c r="C170" s="13" t="s">
        <v>661</v>
      </c>
      <c r="D170" s="13" t="s">
        <v>106</v>
      </c>
      <c r="E170" s="13" t="s">
        <v>662</v>
      </c>
      <c r="F170" s="39" t="s">
        <v>248</v>
      </c>
      <c r="G170" s="13" t="s">
        <v>663</v>
      </c>
      <c r="H170" s="13" t="s">
        <v>510</v>
      </c>
      <c r="I170" s="14" t="s">
        <v>107</v>
      </c>
      <c r="J170" s="13" t="s">
        <v>500</v>
      </c>
      <c r="K170" s="37"/>
    </row>
    <row r="171" spans="1:11" ht="15.75" thickBot="1" x14ac:dyDescent="0.3">
      <c r="A171" s="34"/>
      <c r="B171" s="53" t="s">
        <v>664</v>
      </c>
      <c r="C171" s="54"/>
      <c r="D171" s="54"/>
      <c r="E171" s="54"/>
      <c r="F171" s="54"/>
      <c r="G171" s="54"/>
      <c r="H171" s="54"/>
      <c r="I171" s="54"/>
      <c r="J171" s="55"/>
      <c r="K171" s="37"/>
    </row>
    <row r="172" spans="1:11" ht="15.75" thickBot="1" x14ac:dyDescent="0.3">
      <c r="A172" s="34"/>
      <c r="B172" s="15" t="s">
        <v>113</v>
      </c>
      <c r="C172" s="15" t="s">
        <v>114</v>
      </c>
      <c r="D172" s="15" t="s">
        <v>115</v>
      </c>
      <c r="E172" s="15" t="s">
        <v>116</v>
      </c>
      <c r="F172" s="15" t="s">
        <v>117</v>
      </c>
      <c r="G172" s="15" t="s">
        <v>118</v>
      </c>
      <c r="H172" s="15" t="s">
        <v>119</v>
      </c>
      <c r="I172" s="15" t="s">
        <v>120</v>
      </c>
      <c r="J172" s="15" t="s">
        <v>121</v>
      </c>
      <c r="K172" s="37"/>
    </row>
    <row r="173" spans="1:11" ht="15.75" thickBot="1" x14ac:dyDescent="0.3">
      <c r="A173" s="38">
        <v>256</v>
      </c>
      <c r="B173" s="39" t="s">
        <v>832</v>
      </c>
      <c r="C173" s="13" t="s">
        <v>665</v>
      </c>
      <c r="D173" s="13" t="s">
        <v>106</v>
      </c>
      <c r="E173" s="14" t="s">
        <v>107</v>
      </c>
      <c r="F173" s="39" t="s">
        <v>666</v>
      </c>
      <c r="G173" s="14" t="s">
        <v>107</v>
      </c>
      <c r="H173" s="14" t="s">
        <v>107</v>
      </c>
      <c r="I173" s="14" t="s">
        <v>107</v>
      </c>
      <c r="J173" s="14" t="s">
        <v>107</v>
      </c>
      <c r="K173" s="37"/>
    </row>
    <row r="174" spans="1:11" ht="15.75" thickBot="1" x14ac:dyDescent="0.3">
      <c r="A174" s="38">
        <v>257</v>
      </c>
      <c r="B174" s="39" t="s">
        <v>833</v>
      </c>
      <c r="C174" s="13" t="s">
        <v>667</v>
      </c>
      <c r="D174" s="13" t="s">
        <v>106</v>
      </c>
      <c r="E174" s="14" t="s">
        <v>107</v>
      </c>
      <c r="F174" s="39" t="s">
        <v>668</v>
      </c>
      <c r="G174" s="14" t="s">
        <v>107</v>
      </c>
      <c r="H174" s="14" t="s">
        <v>107</v>
      </c>
      <c r="I174" s="14" t="s">
        <v>107</v>
      </c>
      <c r="J174" s="14" t="s">
        <v>107</v>
      </c>
      <c r="K174" s="37"/>
    </row>
    <row r="175" spans="1:11" ht="15.75" thickBot="1" x14ac:dyDescent="0.3">
      <c r="A175" s="38">
        <v>258</v>
      </c>
      <c r="B175" s="39" t="s">
        <v>834</v>
      </c>
      <c r="C175" s="13" t="s">
        <v>669</v>
      </c>
      <c r="D175" s="13" t="s">
        <v>106</v>
      </c>
      <c r="E175" s="14" t="s">
        <v>107</v>
      </c>
      <c r="F175" s="39" t="s">
        <v>670</v>
      </c>
      <c r="G175" s="14" t="s">
        <v>107</v>
      </c>
      <c r="H175" s="14" t="s">
        <v>107</v>
      </c>
      <c r="I175" s="14" t="s">
        <v>107</v>
      </c>
      <c r="J175" s="14" t="s">
        <v>107</v>
      </c>
      <c r="K175" s="37"/>
    </row>
    <row r="176" spans="1:11" ht="15.75" thickBot="1" x14ac:dyDescent="0.3">
      <c r="A176" s="38">
        <v>259</v>
      </c>
      <c r="B176" s="39" t="s">
        <v>164</v>
      </c>
      <c r="C176" s="13" t="s">
        <v>146</v>
      </c>
      <c r="D176" s="13" t="s">
        <v>106</v>
      </c>
      <c r="E176" s="39" t="s">
        <v>8</v>
      </c>
      <c r="F176" s="39" t="s">
        <v>147</v>
      </c>
      <c r="G176" s="14" t="s">
        <v>107</v>
      </c>
      <c r="H176" s="14" t="s">
        <v>107</v>
      </c>
      <c r="I176" s="14" t="s">
        <v>107</v>
      </c>
      <c r="J176" s="14" t="s">
        <v>107</v>
      </c>
      <c r="K176" s="37"/>
    </row>
    <row r="177" spans="1:11" ht="15.75" thickBot="1" x14ac:dyDescent="0.3">
      <c r="A177" s="38">
        <v>260</v>
      </c>
      <c r="B177" s="39" t="s">
        <v>835</v>
      </c>
      <c r="C177" s="13" t="s">
        <v>671</v>
      </c>
      <c r="D177" s="13" t="s">
        <v>106</v>
      </c>
      <c r="E177" s="39" t="s">
        <v>672</v>
      </c>
      <c r="F177" s="14" t="s">
        <v>107</v>
      </c>
      <c r="G177" s="14" t="s">
        <v>107</v>
      </c>
      <c r="H177" s="14" t="s">
        <v>107</v>
      </c>
      <c r="I177" s="14" t="s">
        <v>107</v>
      </c>
      <c r="J177" s="14" t="s">
        <v>107</v>
      </c>
      <c r="K177" s="37"/>
    </row>
    <row r="178" spans="1:11" ht="15.75" thickBot="1" x14ac:dyDescent="0.3">
      <c r="A178" s="38">
        <v>261</v>
      </c>
      <c r="B178" s="39" t="s">
        <v>836</v>
      </c>
      <c r="C178" s="13" t="s">
        <v>673</v>
      </c>
      <c r="D178" s="13" t="s">
        <v>106</v>
      </c>
      <c r="E178" s="39" t="s">
        <v>674</v>
      </c>
      <c r="F178" s="14" t="s">
        <v>107</v>
      </c>
      <c r="G178" s="14" t="s">
        <v>107</v>
      </c>
      <c r="H178" s="14" t="s">
        <v>107</v>
      </c>
      <c r="I178" s="14" t="s">
        <v>107</v>
      </c>
      <c r="J178" s="14" t="s">
        <v>107</v>
      </c>
      <c r="K178" s="37"/>
    </row>
    <row r="179" spans="1:11" ht="15.75" thickBot="1" x14ac:dyDescent="0.3">
      <c r="A179" s="38">
        <v>262</v>
      </c>
      <c r="B179" s="39" t="s">
        <v>837</v>
      </c>
      <c r="C179" s="13" t="s">
        <v>675</v>
      </c>
      <c r="D179" s="13" t="s">
        <v>106</v>
      </c>
      <c r="E179" s="39" t="s">
        <v>676</v>
      </c>
      <c r="F179" s="14" t="s">
        <v>107</v>
      </c>
      <c r="G179" s="14" t="s">
        <v>107</v>
      </c>
      <c r="H179" s="14" t="s">
        <v>107</v>
      </c>
      <c r="I179" s="14" t="s">
        <v>107</v>
      </c>
      <c r="J179" s="14" t="s">
        <v>107</v>
      </c>
      <c r="K179" s="37"/>
    </row>
    <row r="180" spans="1:11" ht="15.75" thickBot="1" x14ac:dyDescent="0.3">
      <c r="A180" s="38">
        <v>263</v>
      </c>
      <c r="B180" s="39" t="s">
        <v>838</v>
      </c>
      <c r="C180" s="13" t="s">
        <v>677</v>
      </c>
      <c r="D180" s="13" t="s">
        <v>106</v>
      </c>
      <c r="E180" s="39" t="s">
        <v>678</v>
      </c>
      <c r="F180" s="14" t="s">
        <v>107</v>
      </c>
      <c r="G180" s="14" t="s">
        <v>107</v>
      </c>
      <c r="H180" s="14" t="s">
        <v>107</v>
      </c>
      <c r="I180" s="14" t="s">
        <v>107</v>
      </c>
      <c r="J180" s="14" t="s">
        <v>107</v>
      </c>
      <c r="K180" s="37"/>
    </row>
    <row r="181" spans="1:11" ht="15.75" thickBot="1" x14ac:dyDescent="0.3">
      <c r="A181" s="38">
        <v>264</v>
      </c>
      <c r="B181" s="39" t="s">
        <v>839</v>
      </c>
      <c r="C181" s="13" t="s">
        <v>679</v>
      </c>
      <c r="D181" s="13" t="s">
        <v>106</v>
      </c>
      <c r="E181" s="39" t="s">
        <v>680</v>
      </c>
      <c r="F181" s="14" t="s">
        <v>107</v>
      </c>
      <c r="G181" s="14" t="s">
        <v>107</v>
      </c>
      <c r="H181" s="14" t="s">
        <v>107</v>
      </c>
      <c r="I181" s="14" t="s">
        <v>107</v>
      </c>
      <c r="J181" s="14" t="s">
        <v>107</v>
      </c>
      <c r="K181" s="37"/>
    </row>
    <row r="182" spans="1:11" ht="15.75" thickBot="1" x14ac:dyDescent="0.3">
      <c r="A182" s="38">
        <v>265</v>
      </c>
      <c r="B182" s="39" t="s">
        <v>840</v>
      </c>
      <c r="C182" s="13" t="s">
        <v>681</v>
      </c>
      <c r="D182" s="13" t="s">
        <v>106</v>
      </c>
      <c r="E182" s="39" t="s">
        <v>682</v>
      </c>
      <c r="F182" s="14" t="s">
        <v>107</v>
      </c>
      <c r="G182" s="14" t="s">
        <v>107</v>
      </c>
      <c r="H182" s="14" t="s">
        <v>107</v>
      </c>
      <c r="I182" s="14" t="s">
        <v>107</v>
      </c>
      <c r="J182" s="14" t="s">
        <v>107</v>
      </c>
      <c r="K182" s="37"/>
    </row>
    <row r="183" spans="1:11" ht="15.75" thickBot="1" x14ac:dyDescent="0.3">
      <c r="A183" s="38">
        <v>266</v>
      </c>
      <c r="B183" s="39" t="s">
        <v>48</v>
      </c>
      <c r="C183" s="13" t="s">
        <v>683</v>
      </c>
      <c r="D183" s="13" t="s">
        <v>106</v>
      </c>
      <c r="E183" s="39" t="s">
        <v>17</v>
      </c>
      <c r="F183" s="39" t="s">
        <v>563</v>
      </c>
      <c r="G183" s="14" t="s">
        <v>107</v>
      </c>
      <c r="H183" s="14" t="s">
        <v>107</v>
      </c>
      <c r="I183" s="13" t="s">
        <v>684</v>
      </c>
      <c r="J183" s="14" t="s">
        <v>107</v>
      </c>
      <c r="K183" s="37"/>
    </row>
    <row r="184" spans="1:11" ht="15.75" thickBot="1" x14ac:dyDescent="0.3">
      <c r="A184" s="38">
        <v>267</v>
      </c>
      <c r="B184" s="39" t="s">
        <v>47</v>
      </c>
      <c r="C184" s="13" t="s">
        <v>685</v>
      </c>
      <c r="D184" s="13" t="s">
        <v>106</v>
      </c>
      <c r="E184" s="39" t="s">
        <v>16</v>
      </c>
      <c r="F184" s="39" t="s">
        <v>568</v>
      </c>
      <c r="G184" s="14" t="s">
        <v>107</v>
      </c>
      <c r="H184" s="14" t="s">
        <v>107</v>
      </c>
      <c r="I184" s="13" t="s">
        <v>686</v>
      </c>
      <c r="J184" s="14" t="s">
        <v>107</v>
      </c>
      <c r="K184" s="37"/>
    </row>
    <row r="185" spans="1:11" ht="15.75" thickBot="1" x14ac:dyDescent="0.3">
      <c r="A185" s="38">
        <v>268</v>
      </c>
      <c r="B185" s="39" t="s">
        <v>44</v>
      </c>
      <c r="C185" s="13" t="s">
        <v>148</v>
      </c>
      <c r="D185" s="13" t="s">
        <v>106</v>
      </c>
      <c r="E185" s="39" t="s">
        <v>13</v>
      </c>
      <c r="F185" s="39" t="s">
        <v>223</v>
      </c>
      <c r="G185" s="13" t="s">
        <v>687</v>
      </c>
      <c r="H185" s="14" t="s">
        <v>107</v>
      </c>
      <c r="I185" s="13" t="s">
        <v>688</v>
      </c>
      <c r="J185" s="14" t="s">
        <v>107</v>
      </c>
      <c r="K185" s="37"/>
    </row>
    <row r="186" spans="1:11" ht="15.75" thickBot="1" x14ac:dyDescent="0.3">
      <c r="A186" s="38">
        <v>269</v>
      </c>
      <c r="B186" s="39" t="s">
        <v>45</v>
      </c>
      <c r="C186" s="13" t="s">
        <v>689</v>
      </c>
      <c r="D186" s="13" t="s">
        <v>106</v>
      </c>
      <c r="E186" s="39" t="s">
        <v>14</v>
      </c>
      <c r="F186" s="39" t="s">
        <v>228</v>
      </c>
      <c r="G186" s="13" t="s">
        <v>690</v>
      </c>
      <c r="H186" s="14" t="s">
        <v>107</v>
      </c>
      <c r="I186" s="13" t="s">
        <v>691</v>
      </c>
      <c r="J186" s="14" t="s">
        <v>107</v>
      </c>
      <c r="K186" s="37"/>
    </row>
    <row r="187" spans="1:11" ht="15.75" thickBot="1" x14ac:dyDescent="0.3">
      <c r="A187" s="38">
        <v>270</v>
      </c>
      <c r="B187" s="39" t="s">
        <v>49</v>
      </c>
      <c r="C187" s="13" t="s">
        <v>148</v>
      </c>
      <c r="D187" s="13" t="s">
        <v>106</v>
      </c>
      <c r="E187" s="39" t="s">
        <v>18</v>
      </c>
      <c r="F187" s="39" t="s">
        <v>149</v>
      </c>
      <c r="G187" s="13" t="s">
        <v>150</v>
      </c>
      <c r="H187" s="13" t="s">
        <v>150</v>
      </c>
      <c r="I187" s="13" t="s">
        <v>151</v>
      </c>
      <c r="J187" s="14" t="s">
        <v>107</v>
      </c>
      <c r="K187" s="37"/>
    </row>
    <row r="188" spans="1:11" ht="15.75" thickBot="1" x14ac:dyDescent="0.3">
      <c r="A188" s="38">
        <v>271</v>
      </c>
      <c r="B188" s="39" t="s">
        <v>72</v>
      </c>
      <c r="C188" s="13" t="s">
        <v>152</v>
      </c>
      <c r="D188" s="13" t="s">
        <v>106</v>
      </c>
      <c r="E188" s="39" t="s">
        <v>153</v>
      </c>
      <c r="F188" s="39" t="s">
        <v>154</v>
      </c>
      <c r="G188" s="13" t="s">
        <v>155</v>
      </c>
      <c r="H188" s="13" t="s">
        <v>155</v>
      </c>
      <c r="I188" s="13" t="s">
        <v>156</v>
      </c>
      <c r="J188" s="14" t="s">
        <v>107</v>
      </c>
      <c r="K188" s="37"/>
    </row>
    <row r="189" spans="1:11" ht="15.75" thickBot="1" x14ac:dyDescent="0.3">
      <c r="A189" s="38">
        <v>272</v>
      </c>
      <c r="B189" s="39" t="s">
        <v>46</v>
      </c>
      <c r="C189" s="13" t="s">
        <v>692</v>
      </c>
      <c r="D189" s="13" t="s">
        <v>106</v>
      </c>
      <c r="E189" s="39" t="s">
        <v>172</v>
      </c>
      <c r="F189" s="39" t="s">
        <v>173</v>
      </c>
      <c r="G189" s="14" t="s">
        <v>107</v>
      </c>
      <c r="H189" s="14" t="s">
        <v>107</v>
      </c>
      <c r="I189" s="13" t="s">
        <v>693</v>
      </c>
      <c r="J189" s="14" t="s">
        <v>107</v>
      </c>
      <c r="K189" s="37"/>
    </row>
    <row r="190" spans="1:11" ht="15.75" thickBot="1" x14ac:dyDescent="0.3">
      <c r="A190" s="38">
        <v>273</v>
      </c>
      <c r="B190" s="39" t="s">
        <v>41</v>
      </c>
      <c r="C190" s="13" t="s">
        <v>694</v>
      </c>
      <c r="D190" s="13" t="s">
        <v>106</v>
      </c>
      <c r="E190" s="39" t="s">
        <v>177</v>
      </c>
      <c r="F190" s="39" t="s">
        <v>10</v>
      </c>
      <c r="G190" s="14" t="s">
        <v>107</v>
      </c>
      <c r="H190" s="14" t="s">
        <v>107</v>
      </c>
      <c r="I190" s="13" t="s">
        <v>695</v>
      </c>
      <c r="J190" s="14" t="s">
        <v>107</v>
      </c>
      <c r="K190" s="37"/>
    </row>
    <row r="191" spans="1:11" ht="15.75" thickBot="1" x14ac:dyDescent="0.3">
      <c r="A191" s="38">
        <v>274</v>
      </c>
      <c r="B191" s="39" t="s">
        <v>40</v>
      </c>
      <c r="C191" s="13" t="s">
        <v>696</v>
      </c>
      <c r="D191" s="13" t="s">
        <v>106</v>
      </c>
      <c r="E191" s="39" t="s">
        <v>181</v>
      </c>
      <c r="F191" s="39" t="s">
        <v>182</v>
      </c>
      <c r="G191" s="14" t="s">
        <v>107</v>
      </c>
      <c r="H191" s="14" t="s">
        <v>107</v>
      </c>
      <c r="I191" s="13" t="s">
        <v>697</v>
      </c>
      <c r="J191" s="14" t="s">
        <v>107</v>
      </c>
      <c r="K191" s="37"/>
    </row>
    <row r="192" spans="1:11" ht="15.75" thickBot="1" x14ac:dyDescent="0.3">
      <c r="A192" s="38">
        <v>275</v>
      </c>
      <c r="B192" s="39" t="s">
        <v>38</v>
      </c>
      <c r="C192" s="13" t="s">
        <v>698</v>
      </c>
      <c r="D192" s="13" t="s">
        <v>106</v>
      </c>
      <c r="E192" s="39" t="s">
        <v>186</v>
      </c>
      <c r="F192" s="39" t="s">
        <v>187</v>
      </c>
      <c r="G192" s="14" t="s">
        <v>107</v>
      </c>
      <c r="H192" s="14" t="s">
        <v>107</v>
      </c>
      <c r="I192" s="13" t="s">
        <v>699</v>
      </c>
      <c r="J192" s="14" t="s">
        <v>107</v>
      </c>
      <c r="K192" s="37"/>
    </row>
    <row r="193" spans="1:11" ht="15.75" thickBot="1" x14ac:dyDescent="0.3">
      <c r="A193" s="38">
        <v>276</v>
      </c>
      <c r="B193" s="39" t="s">
        <v>54</v>
      </c>
      <c r="C193" s="13" t="s">
        <v>157</v>
      </c>
      <c r="D193" s="13" t="s">
        <v>106</v>
      </c>
      <c r="E193" s="39" t="s">
        <v>158</v>
      </c>
      <c r="F193" s="39" t="s">
        <v>23</v>
      </c>
      <c r="G193" s="13" t="s">
        <v>159</v>
      </c>
      <c r="H193" s="14" t="s">
        <v>107</v>
      </c>
      <c r="I193" s="14" t="s">
        <v>107</v>
      </c>
      <c r="J193" s="14" t="s">
        <v>107</v>
      </c>
      <c r="K193" s="37"/>
    </row>
    <row r="194" spans="1:11" ht="15.75" thickBot="1" x14ac:dyDescent="0.3">
      <c r="A194" s="38">
        <v>277</v>
      </c>
      <c r="B194" s="39" t="s">
        <v>53</v>
      </c>
      <c r="C194" s="13" t="s">
        <v>160</v>
      </c>
      <c r="D194" s="13" t="s">
        <v>106</v>
      </c>
      <c r="E194" s="39" t="s">
        <v>161</v>
      </c>
      <c r="F194" s="39" t="s">
        <v>22</v>
      </c>
      <c r="G194" s="13" t="s">
        <v>162</v>
      </c>
      <c r="H194" s="14" t="s">
        <v>107</v>
      </c>
      <c r="I194" s="14" t="s">
        <v>107</v>
      </c>
      <c r="J194" s="14" t="s">
        <v>107</v>
      </c>
      <c r="K194" s="40"/>
    </row>
  </sheetData>
  <mergeCells count="9">
    <mergeCell ref="B127:J127"/>
    <mergeCell ref="B141:J141"/>
    <mergeCell ref="B171:J171"/>
    <mergeCell ref="B2:J2"/>
    <mergeCell ref="B22:J22"/>
    <mergeCell ref="B48:J48"/>
    <mergeCell ref="B75:J75"/>
    <mergeCell ref="B105:J105"/>
    <mergeCell ref="B119:J119"/>
  </mergeCells>
  <hyperlinks>
    <hyperlink ref="B4" r:id="rId1" location="PA00_.280.29" display="PA00_.280.29"/>
    <hyperlink ref="E4" r:id="rId2" tooltip="EMAC (page does not exist)" display="http://linux-sunxi.org/index.php?title=EMAC&amp;action=edit&amp;redlink=1"/>
    <hyperlink ref="F4" r:id="rId3" tooltip="SPI (page does not exist)" display="http://linux-sunxi.org/index.php?title=SPI&amp;action=edit&amp;redlink=1"/>
    <hyperlink ref="G4" r:id="rId4" tooltip="UART" display="http://linux-sunxi.org/UART"/>
    <hyperlink ref="H4" r:id="rId5" tooltip="GMAC (page does not exist)" display="http://linux-sunxi.org/index.php?title=GMAC&amp;action=edit&amp;redlink=1"/>
    <hyperlink ref="B5" r:id="rId6" location="PA01_.281.29" display="http://linux-sunxi.org/A20/PIO - PA01_.281.29"/>
    <hyperlink ref="E5" r:id="rId7" tooltip="EMAC (page does not exist)" display="http://linux-sunxi.org/index.php?title=EMAC&amp;action=edit&amp;redlink=1"/>
    <hyperlink ref="F5" r:id="rId8" tooltip="SPI (page does not exist)" display="http://linux-sunxi.org/index.php?title=SPI&amp;action=edit&amp;redlink=1"/>
    <hyperlink ref="G5" r:id="rId9" tooltip="UART" display="http://linux-sunxi.org/UART"/>
    <hyperlink ref="H5" r:id="rId10" tooltip="GMAC (page does not exist)" display="http://linux-sunxi.org/index.php?title=GMAC&amp;action=edit&amp;redlink=1"/>
    <hyperlink ref="B6" r:id="rId11" location="PA02_.282.29" display="http://linux-sunxi.org/A20/PIO - PA02_.282.29"/>
    <hyperlink ref="E6" r:id="rId12" tooltip="EMAC (page does not exist)" display="http://linux-sunxi.org/index.php?title=EMAC&amp;action=edit&amp;redlink=1"/>
    <hyperlink ref="F6" r:id="rId13" tooltip="SPI (page does not exist)" display="http://linux-sunxi.org/index.php?title=SPI&amp;action=edit&amp;redlink=1"/>
    <hyperlink ref="G6" r:id="rId14" tooltip="UART" display="http://linux-sunxi.org/UART"/>
    <hyperlink ref="H6" r:id="rId15" tooltip="GMAC (page does not exist)" display="http://linux-sunxi.org/index.php?title=GMAC&amp;action=edit&amp;redlink=1"/>
    <hyperlink ref="B7" r:id="rId16" location="PA03_.283.29" display="http://linux-sunxi.org/A20/PIO - PA03_.283.29"/>
    <hyperlink ref="E7" r:id="rId17" tooltip="EMAC (page does not exist)" display="http://linux-sunxi.org/index.php?title=EMAC&amp;action=edit&amp;redlink=1"/>
    <hyperlink ref="F7" r:id="rId18" tooltip="SPI (page does not exist)" display="http://linux-sunxi.org/index.php?title=SPI&amp;action=edit&amp;redlink=1"/>
    <hyperlink ref="G7" r:id="rId19" tooltip="UART" display="http://linux-sunxi.org/UART"/>
    <hyperlink ref="H7" r:id="rId20" tooltip="GMAC (page does not exist)" display="http://linux-sunxi.org/index.php?title=GMAC&amp;action=edit&amp;redlink=1"/>
    <hyperlink ref="B8" r:id="rId21" location="PA04_.284.29" display="http://linux-sunxi.org/A20/PIO - PA04_.284.29"/>
    <hyperlink ref="E8" r:id="rId22" tooltip="EMAC (page does not exist)" display="http://linux-sunxi.org/index.php?title=EMAC&amp;action=edit&amp;redlink=1"/>
    <hyperlink ref="F8" r:id="rId23" tooltip="SPI (page does not exist)" display="http://linux-sunxi.org/index.php?title=SPI&amp;action=edit&amp;redlink=1"/>
    <hyperlink ref="H8" r:id="rId24" tooltip="GMAC (page does not exist)" display="http://linux-sunxi.org/index.php?title=GMAC&amp;action=edit&amp;redlink=1"/>
    <hyperlink ref="B9" r:id="rId25" location="PA05_.285.29" display="http://linux-sunxi.org/A20/PIO - PA05_.285.29"/>
    <hyperlink ref="E9" r:id="rId26" tooltip="EMAC (page does not exist)" display="http://linux-sunxi.org/index.php?title=EMAC&amp;action=edit&amp;redlink=1"/>
    <hyperlink ref="F9" r:id="rId27" tooltip="SPI (page does not exist)" display="http://linux-sunxi.org/index.php?title=SPI&amp;action=edit&amp;redlink=1"/>
    <hyperlink ref="H9" r:id="rId28" tooltip="GMAC (page does not exist)" display="http://linux-sunxi.org/index.php?title=GMAC&amp;action=edit&amp;redlink=1"/>
    <hyperlink ref="B10" r:id="rId29" location="PA06_.286.29" display="http://linux-sunxi.org/A20/PIO - PA06_.286.29"/>
    <hyperlink ref="E10" r:id="rId30" tooltip="EMAC (page does not exist)" display="http://linux-sunxi.org/index.php?title=EMAC&amp;action=edit&amp;redlink=1"/>
    <hyperlink ref="F10" r:id="rId31" tooltip="SPI (page does not exist)" display="http://linux-sunxi.org/index.php?title=SPI&amp;action=edit&amp;redlink=1"/>
    <hyperlink ref="H10" r:id="rId32" tooltip="GMAC (page does not exist)" display="http://linux-sunxi.org/index.php?title=GMAC&amp;action=edit&amp;redlink=1"/>
    <hyperlink ref="B11" r:id="rId33" location="PA07_.287.29" display="http://linux-sunxi.org/A20/PIO - PA07_.287.29"/>
    <hyperlink ref="E11" r:id="rId34" tooltip="EMAC (page does not exist)" display="http://linux-sunxi.org/index.php?title=EMAC&amp;action=edit&amp;redlink=1"/>
    <hyperlink ref="F11" r:id="rId35" tooltip="SPI (page does not exist)" display="http://linux-sunxi.org/index.php?title=SPI&amp;action=edit&amp;redlink=1"/>
    <hyperlink ref="H11" r:id="rId36" tooltip="GMAC (page does not exist)" display="http://linux-sunxi.org/index.php?title=GMAC&amp;action=edit&amp;redlink=1"/>
    <hyperlink ref="B12" r:id="rId37" location="PA08_.288.29" display="http://linux-sunxi.org/A20/PIO - PA08_.288.29"/>
    <hyperlink ref="E12" r:id="rId38" tooltip="EMAC (page does not exist)" display="http://linux-sunxi.org/index.php?title=EMAC&amp;action=edit&amp;redlink=1"/>
    <hyperlink ref="F12" r:id="rId39" tooltip="SPI (page does not exist)" display="http://linux-sunxi.org/index.php?title=SPI&amp;action=edit&amp;redlink=1"/>
    <hyperlink ref="H12" r:id="rId40" tooltip="GMAC (page does not exist)" display="http://linux-sunxi.org/index.php?title=GMAC&amp;action=edit&amp;redlink=1"/>
    <hyperlink ref="B13" r:id="rId41" location="PA09_.289.29" display="http://linux-sunxi.org/A20/PIO - PA09_.289.29"/>
    <hyperlink ref="E13" r:id="rId42" tooltip="EMAC (page does not exist)" display="http://linux-sunxi.org/index.php?title=EMAC&amp;action=edit&amp;redlink=1"/>
    <hyperlink ref="F13" r:id="rId43" tooltip="SPI (page does not exist)" display="http://linux-sunxi.org/index.php?title=SPI&amp;action=edit&amp;redlink=1"/>
    <hyperlink ref="H13" r:id="rId44" tooltip="GMAC (page does not exist)" display="http://linux-sunxi.org/index.php?title=GMAC&amp;action=edit&amp;redlink=1"/>
    <hyperlink ref="I13" r:id="rId45" tooltip="I2S (page does not exist)" display="http://linux-sunxi.org/index.php?title=I2S&amp;action=edit&amp;redlink=1"/>
    <hyperlink ref="B14" r:id="rId46" location="PA10_.2810.29" display="http://linux-sunxi.org/A20/PIO - PA10_.2810.29"/>
    <hyperlink ref="E14" r:id="rId47" tooltip="EMAC (page does not exist)" display="http://linux-sunxi.org/index.php?title=EMAC&amp;action=edit&amp;redlink=1"/>
    <hyperlink ref="G14" r:id="rId48" tooltip="UART" display="http://linux-sunxi.org/UART"/>
    <hyperlink ref="H14" r:id="rId49" tooltip="GMAC (page does not exist)" display="http://linux-sunxi.org/index.php?title=GMAC&amp;action=edit&amp;redlink=1"/>
    <hyperlink ref="B15" r:id="rId50" location="PA11_.2811.29" display="http://linux-sunxi.org/A20/PIO - PA11_.2811.29"/>
    <hyperlink ref="E15" r:id="rId51" tooltip="EMAC (page does not exist)" display="http://linux-sunxi.org/index.php?title=EMAC&amp;action=edit&amp;redlink=1"/>
    <hyperlink ref="G15" r:id="rId52" tooltip="UART" display="http://linux-sunxi.org/UART"/>
    <hyperlink ref="H15" r:id="rId53" tooltip="GMAC (page does not exist)" display="http://linux-sunxi.org/index.php?title=GMAC&amp;action=edit&amp;redlink=1"/>
    <hyperlink ref="B16" r:id="rId54" location="PA12_.2812.29" display="http://linux-sunxi.org/A20/PIO - PA12_.2812.29"/>
    <hyperlink ref="E16" r:id="rId55" tooltip="EMAC (page does not exist)" display="http://linux-sunxi.org/index.php?title=EMAC&amp;action=edit&amp;redlink=1"/>
    <hyperlink ref="F16" r:id="rId56" tooltip="UART" display="http://linux-sunxi.org/UART"/>
    <hyperlink ref="G16" r:id="rId57" tooltip="UART" display="http://linux-sunxi.org/UART"/>
    <hyperlink ref="H16" r:id="rId58" tooltip="GMAC (page does not exist)" display="http://linux-sunxi.org/index.php?title=GMAC&amp;action=edit&amp;redlink=1"/>
    <hyperlink ref="B17" r:id="rId59" location="PA13_.2813.29" display="http://linux-sunxi.org/A20/PIO - PA13_.2813.29"/>
    <hyperlink ref="E17" r:id="rId60" tooltip="EMAC (page does not exist)" display="http://linux-sunxi.org/index.php?title=EMAC&amp;action=edit&amp;redlink=1"/>
    <hyperlink ref="F17" r:id="rId61" tooltip="UART" display="http://linux-sunxi.org/UART"/>
    <hyperlink ref="G17" r:id="rId62" tooltip="UART" display="http://linux-sunxi.org/UART"/>
    <hyperlink ref="H17" r:id="rId63" tooltip="GMAC (page does not exist)" display="http://linux-sunxi.org/index.php?title=GMAC&amp;action=edit&amp;redlink=1"/>
    <hyperlink ref="B18" r:id="rId64" location="PA14_.2814.29" display="http://linux-sunxi.org/A20/PIO - PA14_.2814.29"/>
    <hyperlink ref="E18" r:id="rId65" tooltip="EMAC (page does not exist)" display="http://linux-sunxi.org/index.php?title=EMAC&amp;action=edit&amp;redlink=1"/>
    <hyperlink ref="F18" r:id="rId66" tooltip="UART" display="http://linux-sunxi.org/UART"/>
    <hyperlink ref="G18" r:id="rId67" tooltip="UART" display="http://linux-sunxi.org/UART"/>
    <hyperlink ref="H18" r:id="rId68" tooltip="GMAC (page does not exist)" display="http://linux-sunxi.org/index.php?title=GMAC&amp;action=edit&amp;redlink=1"/>
    <hyperlink ref="I18" r:id="rId69" tooltip="I2S (page does not exist)" display="http://linux-sunxi.org/index.php?title=I2S&amp;action=edit&amp;redlink=1"/>
    <hyperlink ref="B19" r:id="rId70" location="PA15_.2815.29" display="http://linux-sunxi.org/A20/PIO - PA15_.2815.29"/>
    <hyperlink ref="E19" r:id="rId71" tooltip="EMAC (page does not exist)" display="http://linux-sunxi.org/index.php?title=EMAC&amp;action=edit&amp;redlink=1"/>
    <hyperlink ref="F19" r:id="rId72" tooltip="UART" display="http://linux-sunxi.org/UART"/>
    <hyperlink ref="G19" r:id="rId73" tooltip="UART" display="http://linux-sunxi.org/UART"/>
    <hyperlink ref="H19" r:id="rId74" tooltip="GMAC (page does not exist)" display="http://linux-sunxi.org/index.php?title=GMAC&amp;action=edit&amp;redlink=1"/>
    <hyperlink ref="I19" r:id="rId75" tooltip="I2S (page does not exist)" display="http://linux-sunxi.org/index.php?title=I2S&amp;action=edit&amp;redlink=1"/>
    <hyperlink ref="B20" r:id="rId76" location="PA16_.2816.29" display="http://linux-sunxi.org/A20/PIO - PA16_.2816.29"/>
    <hyperlink ref="E20" r:id="rId77" tooltip="EMAC (page does not exist)" display="http://linux-sunxi.org/index.php?title=EMAC&amp;action=edit&amp;redlink=1"/>
    <hyperlink ref="F20" r:id="rId78" tooltip="CAN" display="http://linux-sunxi.org/CAN"/>
    <hyperlink ref="G20" r:id="rId79" tooltip="UART" display="http://linux-sunxi.org/UART"/>
    <hyperlink ref="H20" r:id="rId80" tooltip="GMAC (page does not exist)" display="http://linux-sunxi.org/index.php?title=GMAC&amp;action=edit&amp;redlink=1"/>
    <hyperlink ref="I20" r:id="rId81" tooltip="I2S (page does not exist)" display="http://linux-sunxi.org/index.php?title=I2S&amp;action=edit&amp;redlink=1"/>
    <hyperlink ref="B21" r:id="rId82" location="PA17_.2817.29" display="http://linux-sunxi.org/A20/PIO - PA17_.2817.29"/>
    <hyperlink ref="E21" r:id="rId83" tooltip="EMAC (page does not exist)" display="http://linux-sunxi.org/index.php?title=EMAC&amp;action=edit&amp;redlink=1"/>
    <hyperlink ref="F21" r:id="rId84" tooltip="CAN" display="http://linux-sunxi.org/CAN"/>
    <hyperlink ref="G21" r:id="rId85" tooltip="UART" display="http://linux-sunxi.org/UART"/>
    <hyperlink ref="H21" r:id="rId86" tooltip="GMAC (page does not exist)" display="http://linux-sunxi.org/index.php?title=GMAC&amp;action=edit&amp;redlink=1"/>
    <hyperlink ref="I21" r:id="rId87" tooltip="I2S (page does not exist)" display="http://linux-sunxi.org/index.php?title=I2S&amp;action=edit&amp;redlink=1"/>
    <hyperlink ref="B24" r:id="rId88" location="PB00_.2832.29" display="http://linux-sunxi.org/A20/PIO - PB00_.2832.29"/>
    <hyperlink ref="E24" r:id="rId89" tooltip="I²C" display="http://linux-sunxi.org/I%C2%B2C"/>
    <hyperlink ref="B25" r:id="rId90" location="PB01_.2833.29" display="http://linux-sunxi.org/A20/PIO - PB01_.2833.29"/>
    <hyperlink ref="E25" r:id="rId91" tooltip="I²C" display="http://linux-sunxi.org/I%C2%B2C"/>
    <hyperlink ref="B26" r:id="rId92" location="PB02_.2834.29" display="http://linux-sunxi.org/A20/PIO - PB02_.2834.29"/>
    <hyperlink ref="B27" r:id="rId93" location="PB03_.2835.29" display="http://linux-sunxi.org/A20/PIO - PB03_.2835.29"/>
    <hyperlink ref="B28" r:id="rId94" location="PB04_.2836.29" display="http://linux-sunxi.org/A20/PIO - PB04_.2836.29"/>
    <hyperlink ref="B29" r:id="rId95" location="PB05_.2837.29" display="http://linux-sunxi.org/A20/PIO - PB05_.2837.29"/>
    <hyperlink ref="B30" r:id="rId96" location="PB06_.2838.29" display="http://linux-sunxi.org/A20/PIO - PB06_.2838.29"/>
    <hyperlink ref="B31" r:id="rId97" location="PB07_.2839.29" display="http://linux-sunxi.org/A20/PIO - PB07_.2839.29"/>
    <hyperlink ref="B32" r:id="rId98" location="PB08_.2840.29" display="http://linux-sunxi.org/A20/PIO - PB08_.2840.29"/>
    <hyperlink ref="B33" r:id="rId99" location="PB09_.2841.29" display="http://linux-sunxi.org/A20/PIO - PB09_.2841.29"/>
    <hyperlink ref="B34" r:id="rId100" location="PB10_.2842.29" display="http://linux-sunxi.org/A20/PIO - PB10_.2842.29"/>
    <hyperlink ref="B35" r:id="rId101" location="PB11_.2843.29" display="http://linux-sunxi.org/A20/PIO - PB11_.2843.29"/>
    <hyperlink ref="B36" r:id="rId102" location="PB12_.2844.29" display="http://linux-sunxi.org/A20/PIO - PB12_.2844.29"/>
    <hyperlink ref="B37" r:id="rId103" location="PB13_.2845.29" display="http://linux-sunxi.org/A20/PIO - PB13_.2845.29"/>
    <hyperlink ref="B38" r:id="rId104" location="PB14_.2846.29" display="http://linux-sunxi.org/A20/PIO - PB14_.2846.29"/>
    <hyperlink ref="B39" r:id="rId105" location="PB15_.2847.29" display="http://linux-sunxi.org/A20/PIO - PB15_.2847.29"/>
    <hyperlink ref="B40" r:id="rId106" location="PB16_.2848.29" display="http://linux-sunxi.org/A20/PIO - PB16_.2848.29"/>
    <hyperlink ref="B41" r:id="rId107" location="PB17_.2849.29" display="http://linux-sunxi.org/A20/PIO - PB17_.2849.29"/>
    <hyperlink ref="B42" r:id="rId108" location="PB18_.2850.29" display="http://linux-sunxi.org/A20/PIO - PB18_.2850.29"/>
    <hyperlink ref="E42" r:id="rId109" tooltip="I²C" display="http://linux-sunxi.org/I%C2%B2C"/>
    <hyperlink ref="B43" r:id="rId110" location="PB19_.2851.29" display="http://linux-sunxi.org/A20/PIO - PB19_.2851.29"/>
    <hyperlink ref="E43" r:id="rId111" tooltip="I²C" display="http://linux-sunxi.org/I%C2%B2C"/>
    <hyperlink ref="B44" r:id="rId112" location="PB20_.2852.29" display="http://linux-sunxi.org/A20/PIO - PB20_.2852.29"/>
    <hyperlink ref="E44" r:id="rId113" tooltip="I²C" display="http://linux-sunxi.org/I%C2%B2C"/>
    <hyperlink ref="B45" r:id="rId114" location="PB21_.2853.29" display="http://linux-sunxi.org/A20/PIO - PB21_.2853.29"/>
    <hyperlink ref="E45" r:id="rId115" tooltip="I²C" display="http://linux-sunxi.org/I%C2%B2C"/>
    <hyperlink ref="B46" r:id="rId116" location="PB22_.2854.29" display="http://linux-sunxi.org/A20/PIO - PB22_.2854.29"/>
    <hyperlink ref="B47" r:id="rId117" location="PB23_.2855.29" display="http://linux-sunxi.org/A20/PIO - PB23_.2855.29"/>
    <hyperlink ref="B50" r:id="rId118" location="PC00_.2864.29" display="http://linux-sunxi.org/A20/PIO - PC00_.2864.29"/>
    <hyperlink ref="E50" r:id="rId119" tooltip="NFC" display="http://linux-sunxi.org/NFC"/>
    <hyperlink ref="B51" r:id="rId120" location="PC01_.2865.29" display="http://linux-sunxi.org/A20/PIO - PC01_.2865.29"/>
    <hyperlink ref="E51" r:id="rId121" tooltip="NFC" display="http://linux-sunxi.org/NFC"/>
    <hyperlink ref="B52" r:id="rId122" location="PC02_.2866.29" display="http://linux-sunxi.org/A20/PIO - PC02_.2866.29"/>
    <hyperlink ref="E52" r:id="rId123" tooltip="NFC" display="http://linux-sunxi.org/NFC"/>
    <hyperlink ref="B53" r:id="rId124" location="PC03_.2867.29" display="http://linux-sunxi.org/A20/PIO - PC03_.2867.29"/>
    <hyperlink ref="E53" r:id="rId125" tooltip="NFC" display="http://linux-sunxi.org/NFC"/>
    <hyperlink ref="B54" r:id="rId126" location="PC04_.2868.29" display="http://linux-sunxi.org/A20/PIO - PC04_.2868.29"/>
    <hyperlink ref="E54" r:id="rId127" tooltip="NFC" display="http://linux-sunxi.org/NFC"/>
    <hyperlink ref="B55" r:id="rId128" location="PC05_.2869.29" display="http://linux-sunxi.org/A20/PIO - PC05_.2869.29"/>
    <hyperlink ref="E55" r:id="rId129" tooltip="NFC" display="http://linux-sunxi.org/NFC"/>
    <hyperlink ref="B56" r:id="rId130" location="PC06_.2870.29" display="http://linux-sunxi.org/A20/PIO - PC06_.2870.29"/>
    <hyperlink ref="E56" r:id="rId131" tooltip="NFC" display="http://linux-sunxi.org/NFC"/>
    <hyperlink ref="B57" r:id="rId132" location="PC07_.2871.29" display="http://linux-sunxi.org/A20/PIO - PC07_.2871.29"/>
    <hyperlink ref="E57" r:id="rId133" tooltip="NFC" display="http://linux-sunxi.org/NFC"/>
    <hyperlink ref="B58" r:id="rId134" location="PC08_.2872.29" display="http://linux-sunxi.org/A20/PIO - PC08_.2872.29"/>
    <hyperlink ref="E58" r:id="rId135" tooltip="NFC" display="http://linux-sunxi.org/NFC"/>
    <hyperlink ref="B59" r:id="rId136" location="PC09_.2873.29" display="http://linux-sunxi.org/A20/PIO - PC09_.2873.29"/>
    <hyperlink ref="E59" r:id="rId137" tooltip="NFC" display="http://linux-sunxi.org/NFC"/>
    <hyperlink ref="B60" r:id="rId138" location="PC10_.2874.29" display="http://linux-sunxi.org/A20/PIO - PC10_.2874.29"/>
    <hyperlink ref="E60" r:id="rId139" tooltip="NFC" display="http://linux-sunxi.org/NFC"/>
    <hyperlink ref="B61" r:id="rId140" location="PC11_.2875.29" display="http://linux-sunxi.org/A20/PIO - PC11_.2875.29"/>
    <hyperlink ref="E61" r:id="rId141" tooltip="NFC" display="http://linux-sunxi.org/NFC"/>
    <hyperlink ref="B62" r:id="rId142" location="PC12_.2876.29" display="http://linux-sunxi.org/A20/PIO - PC12_.2876.29"/>
    <hyperlink ref="E62" r:id="rId143" tooltip="NFC" display="http://linux-sunxi.org/NFC"/>
    <hyperlink ref="B63" r:id="rId144" location="PC13_.2877.29" display="http://linux-sunxi.org/A20/PIO - PC13_.2877.29"/>
    <hyperlink ref="E63" r:id="rId145" tooltip="NFC" display="http://linux-sunxi.org/NFC"/>
    <hyperlink ref="B64" r:id="rId146" location="PC14_.2878.29" display="http://linux-sunxi.org/A20/PIO - PC14_.2878.29"/>
    <hyperlink ref="E64" r:id="rId147" tooltip="NFC" display="http://linux-sunxi.org/NFC"/>
    <hyperlink ref="B65" r:id="rId148" location="PC15_.2879.29" display="http://linux-sunxi.org/A20/PIO - PC15_.2879.29"/>
    <hyperlink ref="E65" r:id="rId149" tooltip="NFC" display="http://linux-sunxi.org/NFC"/>
    <hyperlink ref="B66" r:id="rId150" location="PC16_.2880.29" display="http://linux-sunxi.org/A20/PIO - PC16_.2880.29"/>
    <hyperlink ref="E66" r:id="rId151" tooltip="NFC" display="http://linux-sunxi.org/NFC"/>
    <hyperlink ref="B67" r:id="rId152" location="PC17_.2881.29" display="http://linux-sunxi.org/A20/PIO - PC17_.2881.29"/>
    <hyperlink ref="E67" r:id="rId153" tooltip="NFC" display="http://linux-sunxi.org/NFC"/>
    <hyperlink ref="B68" r:id="rId154" location="PC18_.2882.29" display="http://linux-sunxi.org/A20/PIO - PC18_.2882.29"/>
    <hyperlink ref="E68" r:id="rId155" tooltip="NFC" display="http://linux-sunxi.org/NFC"/>
    <hyperlink ref="B69" r:id="rId156" location="PC19_.2883.29" display="http://linux-sunxi.org/A20/PIO - PC19_.2883.29"/>
    <hyperlink ref="E69" r:id="rId157" tooltip="NFC" display="http://linux-sunxi.org/NFC"/>
    <hyperlink ref="B70" r:id="rId158" location="PC20_.2884.29" display="http://linux-sunxi.org/A20/PIO - PC20_.2884.29"/>
    <hyperlink ref="E70" r:id="rId159" tooltip="NFC" display="http://linux-sunxi.org/NFC"/>
    <hyperlink ref="B71" r:id="rId160" location="PC21_.2885.29" display="http://linux-sunxi.org/A20/PIO - PC21_.2885.29"/>
    <hyperlink ref="E71" r:id="rId161" tooltip="NFC" display="http://linux-sunxi.org/NFC"/>
    <hyperlink ref="B72" r:id="rId162" location="PC22_.2886.29" display="http://linux-sunxi.org/A20/PIO - PC22_.2886.29"/>
    <hyperlink ref="E72" r:id="rId163" tooltip="NFC" display="http://linux-sunxi.org/NFC"/>
    <hyperlink ref="B73" r:id="rId164" location="PC23_.2887.29" display="http://linux-sunxi.org/A20/PIO - PC23_.2887.29"/>
    <hyperlink ref="B74" r:id="rId165" location="PC24_.2888.29" display="http://linux-sunxi.org/A20/PIO - PC24_.2888.29"/>
    <hyperlink ref="E74" r:id="rId166" tooltip="NFC" display="http://linux-sunxi.org/NFC"/>
    <hyperlink ref="B77" r:id="rId167" location="PD00_.2896.29" display="http://linux-sunxi.org/A20/PIO - PD00_.2896.29"/>
    <hyperlink ref="B78" r:id="rId168" location="PD01_.2897.29" display="http://linux-sunxi.org/A20/PIO - PD01_.2897.29"/>
    <hyperlink ref="B79" r:id="rId169" location="PD02_.2898.29" display="http://linux-sunxi.org/A20/PIO - PD02_.2898.29"/>
    <hyperlink ref="B80" r:id="rId170" location="PD03_.2899.29" display="http://linux-sunxi.org/A20/PIO - PD03_.2899.29"/>
    <hyperlink ref="B81" r:id="rId171" location="PD04_.28100.29" display="http://linux-sunxi.org/A20/PIO - PD04_.28100.29"/>
    <hyperlink ref="B82" r:id="rId172" location="PD05_.28101.29" display="http://linux-sunxi.org/A20/PIO - PD05_.28101.29"/>
    <hyperlink ref="B83" r:id="rId173" location="PD06_.28102.29" display="http://linux-sunxi.org/A20/PIO - PD06_.28102.29"/>
    <hyperlink ref="B84" r:id="rId174" location="PD07_.28103.29" display="http://linux-sunxi.org/A20/PIO - PD07_.28103.29"/>
    <hyperlink ref="B85" r:id="rId175" location="PD08_.28104.29" display="http://linux-sunxi.org/A20/PIO - PD08_.28104.29"/>
    <hyperlink ref="B86" r:id="rId176" location="PD09_.28105.29" display="http://linux-sunxi.org/A20/PIO - PD09_.28105.29"/>
    <hyperlink ref="B87" r:id="rId177" location="PD10_.28106.29" display="http://linux-sunxi.org/A20/PIO - PD10_.28106.29"/>
    <hyperlink ref="B88" r:id="rId178" location="PD11_.28107.29" display="http://linux-sunxi.org/A20/PIO - PD11_.28107.29"/>
    <hyperlink ref="B89" r:id="rId179" location="PD12_.28108.29" display="http://linux-sunxi.org/A20/PIO - PD12_.28108.29"/>
    <hyperlink ref="B90" r:id="rId180" location="PD13_.28109.29" display="http://linux-sunxi.org/A20/PIO - PD13_.28109.29"/>
    <hyperlink ref="B91" r:id="rId181" location="PD14_.28110.29" display="http://linux-sunxi.org/A20/PIO - PD14_.28110.29"/>
    <hyperlink ref="B92" r:id="rId182" location="PD15_.28111.29" display="http://linux-sunxi.org/A20/PIO - PD15_.28111.29"/>
    <hyperlink ref="B93" r:id="rId183" location="PD16_.28112.29" display="http://linux-sunxi.org/A20/PIO - PD16_.28112.29"/>
    <hyperlink ref="B94" r:id="rId184" location="PD17_.28113.29" display="http://linux-sunxi.org/A20/PIO - PD17_.28113.29"/>
    <hyperlink ref="B95" r:id="rId185" location="PD18_.28114.29" display="http://linux-sunxi.org/A20/PIO - PD18_.28114.29"/>
    <hyperlink ref="B96" r:id="rId186" location="PD19_.28115.29" display="http://linux-sunxi.org/A20/PIO - PD19_.28115.29"/>
    <hyperlink ref="B97" r:id="rId187" location="PD20_.28116.29" display="http://linux-sunxi.org/A20/PIO - PD20_.28116.29"/>
    <hyperlink ref="B98" r:id="rId188" location="PD21_.28117.29" display="http://linux-sunxi.org/A20/PIO - PD21_.28117.29"/>
    <hyperlink ref="B99" r:id="rId189" location="PD22_.28118.29" display="http://linux-sunxi.org/A20/PIO - PD22_.28118.29"/>
    <hyperlink ref="B100" r:id="rId190" location="PD23_.28119.29" display="http://linux-sunxi.org/A20/PIO - PD23_.28119.29"/>
    <hyperlink ref="B101" r:id="rId191" location="PD24_.28120.29" display="http://linux-sunxi.org/A20/PIO - PD24_.28120.29"/>
    <hyperlink ref="B102" r:id="rId192" location="PD25_.28121.29" display="http://linux-sunxi.org/A20/PIO - PD25_.28121.29"/>
    <hyperlink ref="B103" r:id="rId193" location="PD26_.28122.29" display="http://linux-sunxi.org/A20/PIO - PD26_.28122.29"/>
    <hyperlink ref="B104" r:id="rId194" location="PD27_.28123.29" display="http://linux-sunxi.org/A20/PIO - PD27_.28123.29"/>
    <hyperlink ref="B107" r:id="rId195" location="PE00_.28128.29" display="http://linux-sunxi.org/A20/PIO - PE00_.28128.29"/>
    <hyperlink ref="B108" r:id="rId196" location="PE01_.28129.29" display="http://linux-sunxi.org/A20/PIO - PE01_.28129.29"/>
    <hyperlink ref="B109" r:id="rId197" location="PE02_.28130.29" display="http://linux-sunxi.org/A20/PIO - PE02_.28130.29"/>
    <hyperlink ref="B110" r:id="rId198" location="PE03_.28131.29" display="http://linux-sunxi.org/A20/PIO - PE03_.28131.29"/>
    <hyperlink ref="B111" r:id="rId199" location="PE04_.28132.29" display="http://linux-sunxi.org/A20/PIO - PE04_.28132.29"/>
    <hyperlink ref="B112" r:id="rId200" location="PE05_.28133.29" display="http://linux-sunxi.org/A20/PIO - PE05_.28133.29"/>
    <hyperlink ref="B113" r:id="rId201" location="PE06_.28134.29" display="http://linux-sunxi.org/A20/PIO - PE06_.28134.29"/>
    <hyperlink ref="B114" r:id="rId202" location="PE07_.28135.29" display="http://linux-sunxi.org/A20/PIO - PE07_.28135.29"/>
    <hyperlink ref="B115" r:id="rId203" location="PE08_.28136.29" display="http://linux-sunxi.org/A20/PIO - PE08_.28136.29"/>
    <hyperlink ref="B116" r:id="rId204" location="PE09_.28137.29" display="http://linux-sunxi.org/A20/PIO - PE09_.28137.29"/>
    <hyperlink ref="B117" r:id="rId205" location="PE10_.28138.29" display="http://linux-sunxi.org/A20/PIO - PE10_.28138.29"/>
    <hyperlink ref="B118" r:id="rId206" location="PE11_.28139.29" display="http://linux-sunxi.org/A20/PIO - PE11_.28139.29"/>
    <hyperlink ref="B121" r:id="rId207" location="PF00_.28160.29" display="http://linux-sunxi.org/A20/PIO - PF00_.28160.29"/>
    <hyperlink ref="B122" r:id="rId208" location="PF01_.28161.29" display="http://linux-sunxi.org/A20/PIO - PF01_.28161.29"/>
    <hyperlink ref="B123" r:id="rId209" location="PF02_.28162.29" display="http://linux-sunxi.org/A20/PIO - PF02_.28162.29"/>
    <hyperlink ref="B124" r:id="rId210" location="PF03_.28163.29" display="http://linux-sunxi.org/A20/PIO - PF03_.28163.29"/>
    <hyperlink ref="B125" r:id="rId211" location="PF04_.28164.29" display="http://linux-sunxi.org/A20/PIO - PF04_.28164.29"/>
    <hyperlink ref="B126" r:id="rId212" location="PF05_.28165.29" display="http://linux-sunxi.org/A20/PIO - PF05_.28165.29"/>
    <hyperlink ref="B129" r:id="rId213" location="PG00_.28192.29" display="http://linux-sunxi.org/A20/PIO - PG00_.28192.29"/>
    <hyperlink ref="B130" r:id="rId214" location="PG01_.28193.29" display="http://linux-sunxi.org/A20/PIO - PG01_.28193.29"/>
    <hyperlink ref="B131" r:id="rId215" location="PG02_.28194.29" display="http://linux-sunxi.org/A20/PIO - PG02_.28194.29"/>
    <hyperlink ref="B132" r:id="rId216" location="PG03_.28195.29" display="http://linux-sunxi.org/A20/PIO - PG03_.28195.29"/>
    <hyperlink ref="B133" r:id="rId217" location="PG04_.28196.29" display="http://linux-sunxi.org/A20/PIO - PG04_.28196.29"/>
    <hyperlink ref="B134" r:id="rId218" location="PG05_.28197.29" display="http://linux-sunxi.org/A20/PIO - PG05_.28197.29"/>
    <hyperlink ref="B135" r:id="rId219" location="PG06_.28198.29" display="http://linux-sunxi.org/A20/PIO - PG06_.28198.29"/>
    <hyperlink ref="B136" r:id="rId220" location="PG07_.28199.29" display="http://linux-sunxi.org/A20/PIO - PG07_.28199.29"/>
    <hyperlink ref="B137" r:id="rId221" location="PG08_.28200.29" display="http://linux-sunxi.org/A20/PIO - PG08_.28200.29"/>
    <hyperlink ref="B138" r:id="rId222" location="PG09_.28201.29" display="http://linux-sunxi.org/A20/PIO - PG09_.28201.29"/>
    <hyperlink ref="B139" r:id="rId223" location="PG10_.28202.29" display="http://linux-sunxi.org/A20/PIO - PG10_.28202.29"/>
    <hyperlink ref="B140" r:id="rId224" location="PG11_.28203.29" display="http://linux-sunxi.org/A20/PIO - PG11_.28203.29"/>
    <hyperlink ref="B143" r:id="rId225" location="PH00_.28224.29" display="http://linux-sunxi.org/A20/PIO - PH00_.28224.29"/>
    <hyperlink ref="B144" r:id="rId226" location="PH01_.28225.29" display="http://linux-sunxi.org/A20/PIO - PH01_.28225.29"/>
    <hyperlink ref="B145" r:id="rId227" location="PH02_.28226.29" display="http://linux-sunxi.org/A20/PIO - PH02_.28226.29"/>
    <hyperlink ref="B146" r:id="rId228" location="PH03_.28227.29" display="http://linux-sunxi.org/A20/PIO - PH03_.28227.29"/>
    <hyperlink ref="B147" r:id="rId229" location="PH04_.28228.29" display="http://linux-sunxi.org/A20/PIO - PH04_.28228.29"/>
    <hyperlink ref="B148" r:id="rId230" location="PH05_.28229.29" display="http://linux-sunxi.org/A20/PIO - PH05_.28229.29"/>
    <hyperlink ref="B149" r:id="rId231" location="PH06_.28230.29" display="http://linux-sunxi.org/A20/PIO - PH06_.28230.29"/>
    <hyperlink ref="B150" r:id="rId232" location="PH07_.28231.29" display="http://linux-sunxi.org/A20/PIO - PH07_.28231.29"/>
    <hyperlink ref="B151" r:id="rId233" location="PH08_.28232.29" display="http://linux-sunxi.org/A20/PIO - PH08_.28232.29"/>
    <hyperlink ref="F151" r:id="rId234" tooltip="EMAC (page does not exist)" display="http://linux-sunxi.org/index.php?title=EMAC&amp;action=edit&amp;redlink=1"/>
    <hyperlink ref="B152" r:id="rId235" location="PH09_.28233.29" display="http://linux-sunxi.org/A20/PIO - PH09_.28233.29"/>
    <hyperlink ref="F152" r:id="rId236" tooltip="EMAC (page does not exist)" display="http://linux-sunxi.org/index.php?title=EMAC&amp;action=edit&amp;redlink=1"/>
    <hyperlink ref="B153" r:id="rId237" location="PH10_.28234.29" display="http://linux-sunxi.org/A20/PIO - PH10_.28234.29"/>
    <hyperlink ref="F153" r:id="rId238" tooltip="EMAC (page does not exist)" display="http://linux-sunxi.org/index.php?title=EMAC&amp;action=edit&amp;redlink=1"/>
    <hyperlink ref="B154" r:id="rId239" location="PH11_.28235.29" display="http://linux-sunxi.org/A20/PIO - PH11_.28235.29"/>
    <hyperlink ref="F154" r:id="rId240" tooltip="EMAC (page does not exist)" display="http://linux-sunxi.org/index.php?title=EMAC&amp;action=edit&amp;redlink=1"/>
    <hyperlink ref="B155" r:id="rId241" location="PH12_.28236.29" display="http://linux-sunxi.org/A20/PIO - PH12_.28236.29"/>
    <hyperlink ref="B156" r:id="rId242" location="PH13_.28237.29" display="http://linux-sunxi.org/A20/PIO - PH13_.28237.29"/>
    <hyperlink ref="B157" r:id="rId243" location="PH14_.28238.29" display="http://linux-sunxi.org/A20/PIO - PH14_.28238.29"/>
    <hyperlink ref="F157" r:id="rId244" tooltip="EMAC (page does not exist)" display="http://linux-sunxi.org/index.php?title=EMAC&amp;action=edit&amp;redlink=1"/>
    <hyperlink ref="B158" r:id="rId245" location="PH15_.28239.29" display="http://linux-sunxi.org/A20/PIO - PH15_.28239.29"/>
    <hyperlink ref="F158" r:id="rId246" tooltip="EMAC (page does not exist)" display="http://linux-sunxi.org/index.php?title=EMAC&amp;action=edit&amp;redlink=1"/>
    <hyperlink ref="B159" r:id="rId247" location="PH16_.28240.29" display="http://linux-sunxi.org/A20/PIO - PH16_.28240.29"/>
    <hyperlink ref="F159" r:id="rId248" tooltip="EMAC (page does not exist)" display="http://linux-sunxi.org/index.php?title=EMAC&amp;action=edit&amp;redlink=1"/>
    <hyperlink ref="B160" r:id="rId249" location="PH17_.28241.29" display="http://linux-sunxi.org/A20/PIO - PH17_.28241.29"/>
    <hyperlink ref="F160" r:id="rId250" tooltip="EMAC (page does not exist)" display="http://linux-sunxi.org/index.php?title=EMAC&amp;action=edit&amp;redlink=1"/>
    <hyperlink ref="B161" r:id="rId251" location="PH18_.28242.29" display="http://linux-sunxi.org/A20/PIO - PH18_.28242.29"/>
    <hyperlink ref="F161" r:id="rId252" tooltip="EMAC (page does not exist)" display="http://linux-sunxi.org/index.php?title=EMAC&amp;action=edit&amp;redlink=1"/>
    <hyperlink ref="B162" r:id="rId253" location="PH19_.28243.29" display="http://linux-sunxi.org/A20/PIO - PH19_.28243.29"/>
    <hyperlink ref="F162" r:id="rId254" tooltip="EMAC (page does not exist)" display="http://linux-sunxi.org/index.php?title=EMAC&amp;action=edit&amp;redlink=1"/>
    <hyperlink ref="B163" r:id="rId255" location="PH20_.28244.29" display="http://linux-sunxi.org/A20/PIO - PH20_.28244.29"/>
    <hyperlink ref="F163" r:id="rId256" tooltip="EMAC (page does not exist)" display="http://linux-sunxi.org/index.php?title=EMAC&amp;action=edit&amp;redlink=1"/>
    <hyperlink ref="B164" r:id="rId257" location="PH21_.28245.29" display="http://linux-sunxi.org/A20/PIO - PH21_.28245.29"/>
    <hyperlink ref="F164" r:id="rId258" tooltip="EMAC (page does not exist)" display="http://linux-sunxi.org/index.php?title=EMAC&amp;action=edit&amp;redlink=1"/>
    <hyperlink ref="B165" r:id="rId259" location="PH22_.28246.29" display="http://linux-sunxi.org/A20/PIO - PH22_.28246.29"/>
    <hyperlink ref="F165" r:id="rId260" tooltip="EMAC (page does not exist)" display="http://linux-sunxi.org/index.php?title=EMAC&amp;action=edit&amp;redlink=1"/>
    <hyperlink ref="B166" r:id="rId261" location="PH23_.28247.29" display="http://linux-sunxi.org/A20/PIO - PH23_.28247.29"/>
    <hyperlink ref="F166" r:id="rId262" tooltip="EMAC (page does not exist)" display="http://linux-sunxi.org/index.php?title=EMAC&amp;action=edit&amp;redlink=1"/>
    <hyperlink ref="B167" r:id="rId263" location="PH24_.28248.29" display="http://linux-sunxi.org/A20/PIO - PH24_.28248.29"/>
    <hyperlink ref="F167" r:id="rId264" tooltip="EMAC (page does not exist)" display="http://linux-sunxi.org/index.php?title=EMAC&amp;action=edit&amp;redlink=1"/>
    <hyperlink ref="B168" r:id="rId265" location="PH25_.28249.29" display="http://linux-sunxi.org/A20/PIO - PH25_.28249.29"/>
    <hyperlink ref="F168" r:id="rId266" tooltip="EMAC (page does not exist)" display="http://linux-sunxi.org/index.php?title=EMAC&amp;action=edit&amp;redlink=1"/>
    <hyperlink ref="B169" r:id="rId267" location="PH26_.28250.29" display="http://linux-sunxi.org/A20/PIO - PH26_.28250.29"/>
    <hyperlink ref="F169" r:id="rId268" tooltip="EMAC (page does not exist)" display="http://linux-sunxi.org/index.php?title=EMAC&amp;action=edit&amp;redlink=1"/>
    <hyperlink ref="B170" r:id="rId269" location="PH27_.28251.29" display="http://linux-sunxi.org/A20/PIO - PH27_.28251.29"/>
    <hyperlink ref="F170" r:id="rId270" tooltip="EMAC (page does not exist)" display="http://linux-sunxi.org/index.php?title=EMAC&amp;action=edit&amp;redlink=1"/>
    <hyperlink ref="B173" r:id="rId271" location="PI00_.28256.29" display="http://linux-sunxi.org/A20/PIO - PI00_.28256.29"/>
    <hyperlink ref="F173" r:id="rId272" tooltip="TWI TWI3 SCK (page does not exist)" display="http://linux-sunxi.org/index.php?title=TWI_TWI3_SCK&amp;action=edit&amp;redlink=1"/>
    <hyperlink ref="B174" r:id="rId273" location="PI01_.28257.29" display="http://linux-sunxi.org/A20/PIO - PI01_.28257.29"/>
    <hyperlink ref="F174" r:id="rId274" tooltip="TWI TWI3 SDA (page does not exist)" display="http://linux-sunxi.org/index.php?title=TWI_TWI3_SDA&amp;action=edit&amp;redlink=1"/>
    <hyperlink ref="B175" r:id="rId275" location="PI02_.28258.29" display="http://linux-sunxi.org/A20/PIO - PI02_.28258.29"/>
    <hyperlink ref="F175" r:id="rId276" tooltip="TWI TWI4 SCK (page does not exist)" display="http://linux-sunxi.org/index.php?title=TWI_TWI4_SCK&amp;action=edit&amp;redlink=1"/>
    <hyperlink ref="B176" r:id="rId277" location="PI03_.28259.29" display="http://linux-sunxi.org/A20/PIO - PI03_.28259.29"/>
    <hyperlink ref="E176" r:id="rId278" tooltip="A10/PWM" display="http://linux-sunxi.org/A10/PWM"/>
    <hyperlink ref="F176" r:id="rId279" tooltip="TWI TWI4 SDA (page does not exist)" display="http://linux-sunxi.org/index.php?title=TWI_TWI4_SDA&amp;action=edit&amp;redlink=1"/>
    <hyperlink ref="B177" r:id="rId280" location="PI04_.28260.29" display="http://linux-sunxi.org/A20/PIO - PI04_.28260.29"/>
    <hyperlink ref="E177" r:id="rId281" tooltip="A10/SDC (page does not exist)" display="http://linux-sunxi.org/index.php?title=A10/SDC&amp;action=edit&amp;redlink=1"/>
    <hyperlink ref="B178" r:id="rId282" location="PI05_.28261.29" display="http://linux-sunxi.org/A20/PIO - PI05_.28261.29"/>
    <hyperlink ref="E178" r:id="rId283" tooltip="A10/SDC (page does not exist)" display="http://linux-sunxi.org/index.php?title=A10/SDC&amp;action=edit&amp;redlink=1"/>
    <hyperlink ref="B179" r:id="rId284" location="PI06_.28262.29" display="http://linux-sunxi.org/A20/PIO - PI06_.28262.29"/>
    <hyperlink ref="E179" r:id="rId285" tooltip="A10/SDC (page does not exist)" display="http://linux-sunxi.org/index.php?title=A10/SDC&amp;action=edit&amp;redlink=1"/>
    <hyperlink ref="B180" r:id="rId286" location="PI07_.28263.29" display="http://linux-sunxi.org/A20/PIO - PI07_.28263.29"/>
    <hyperlink ref="E180" r:id="rId287" tooltip="A10/SDC (page does not exist)" display="http://linux-sunxi.org/index.php?title=A10/SDC&amp;action=edit&amp;redlink=1"/>
    <hyperlink ref="B181" r:id="rId288" location="PI08_.28264.29" display="http://linux-sunxi.org/A20/PIO - PI08_.28264.29"/>
    <hyperlink ref="E181" r:id="rId289" tooltip="A10/SDC (page does not exist)" display="http://linux-sunxi.org/index.php?title=A10/SDC&amp;action=edit&amp;redlink=1"/>
    <hyperlink ref="B182" r:id="rId290" location="PI09_.28265.29" display="http://linux-sunxi.org/A20/PIO - PI09_.28265.29"/>
    <hyperlink ref="E182" r:id="rId291" tooltip="A10/SDC (page does not exist)" display="http://linux-sunxi.org/index.php?title=A10/SDC&amp;action=edit&amp;redlink=1"/>
    <hyperlink ref="B183" r:id="rId292" location="PI10_.28266.29" display="http://linux-sunxi.org/A20/PIO - PI10_.28266.29"/>
    <hyperlink ref="E183" r:id="rId293" tooltip="A10/SPI (page does not exist)" display="http://linux-sunxi.org/index.php?title=A10/SPI&amp;action=edit&amp;redlink=1"/>
    <hyperlink ref="F183" r:id="rId294" tooltip="A10/UART (page does not exist)" display="http://linux-sunxi.org/index.php?title=A10/UART&amp;action=edit&amp;redlink=1"/>
    <hyperlink ref="B184" r:id="rId295" location="PI11_.28267.29" display="http://linux-sunxi.org/A20/PIO - PI11_.28267.29"/>
    <hyperlink ref="E184" r:id="rId296" tooltip="A10/SPI (page does not exist)" display="http://linux-sunxi.org/index.php?title=A10/SPI&amp;action=edit&amp;redlink=1"/>
    <hyperlink ref="F184" r:id="rId297" tooltip="A10/UART (page does not exist)" display="http://linux-sunxi.org/index.php?title=A10/UART&amp;action=edit&amp;redlink=1"/>
    <hyperlink ref="B185" r:id="rId298" location="PI12_.28268.29" display="http://linux-sunxi.org/A20/PIO - PI12_.28268.29"/>
    <hyperlink ref="E185" r:id="rId299" tooltip="A10/SPI (page does not exist)" display="http://linux-sunxi.org/index.php?title=A10/SPI&amp;action=edit&amp;redlink=1"/>
    <hyperlink ref="F185" r:id="rId300" tooltip="A10/UART (page does not exist)" display="http://linux-sunxi.org/index.php?title=A10/UART&amp;action=edit&amp;redlink=1"/>
    <hyperlink ref="B186" r:id="rId301" location="PI13_.28269.29" display="http://linux-sunxi.org/A20/PIO - PI13_.28269.29"/>
    <hyperlink ref="E186" r:id="rId302" tooltip="A10/SPI (page does not exist)" display="http://linux-sunxi.org/index.php?title=A10/SPI&amp;action=edit&amp;redlink=1"/>
    <hyperlink ref="F186" r:id="rId303" tooltip="A10/UART (page does not exist)" display="http://linux-sunxi.org/index.php?title=A10/UART&amp;action=edit&amp;redlink=1"/>
    <hyperlink ref="B187" r:id="rId304" location="PI14_.28270.29" display="http://linux-sunxi.org/A20/PIO - PI14_.28270.29"/>
    <hyperlink ref="E187" r:id="rId305" tooltip="A10/SPI (page does not exist)" display="http://linux-sunxi.org/index.php?title=A10/SPI&amp;action=edit&amp;redlink=1"/>
    <hyperlink ref="F187" r:id="rId306" tooltip="A10/PS2 (page does not exist)" display="http://linux-sunxi.org/index.php?title=A10/PS2&amp;action=edit&amp;redlink=1"/>
    <hyperlink ref="B188" r:id="rId307" location="PI15_.28271.29" display="http://linux-sunxi.org/A20/PIO - PI15_.28271.29"/>
    <hyperlink ref="E188" r:id="rId308" tooltip="A10/SPI (page does not exist)" display="http://linux-sunxi.org/index.php?title=A10/SPI&amp;action=edit&amp;redlink=1"/>
    <hyperlink ref="F188" r:id="rId309" tooltip="A10/PS2 (page does not exist)" display="http://linux-sunxi.org/index.php?title=A10/PS2&amp;action=edit&amp;redlink=1"/>
    <hyperlink ref="B189" r:id="rId310" location="PI16_.28272.29" display="http://linux-sunxi.org/A20/PIO - PI16_.28272.29"/>
    <hyperlink ref="E189" r:id="rId311" tooltip="A10/SPI (page does not exist)" display="http://linux-sunxi.org/index.php?title=A10/SPI&amp;action=edit&amp;redlink=1"/>
    <hyperlink ref="F189" r:id="rId312" tooltip="A10/UART (page does not exist)" display="http://linux-sunxi.org/index.php?title=A10/UART&amp;action=edit&amp;redlink=1"/>
    <hyperlink ref="B190" r:id="rId313" location="PI17_.28273.29" display="http://linux-sunxi.org/A20/PIO - PI17_.28273.29"/>
    <hyperlink ref="E190" r:id="rId314" tooltip="A10/SPI (page does not exist)" display="http://linux-sunxi.org/index.php?title=A10/SPI&amp;action=edit&amp;redlink=1"/>
    <hyperlink ref="F190" r:id="rId315" tooltip="A10/UART (page does not exist)" display="http://linux-sunxi.org/index.php?title=A10/UART&amp;action=edit&amp;redlink=1"/>
    <hyperlink ref="B191" r:id="rId316" location="PI18_.28274.29" display="http://linux-sunxi.org/A20/PIO - PI18_.28274.29"/>
    <hyperlink ref="E191" r:id="rId317" tooltip="A10/SPI (page does not exist)" display="http://linux-sunxi.org/index.php?title=A10/SPI&amp;action=edit&amp;redlink=1"/>
    <hyperlink ref="F191" r:id="rId318" tooltip="A10/UART (page does not exist)" display="http://linux-sunxi.org/index.php?title=A10/UART&amp;action=edit&amp;redlink=1"/>
    <hyperlink ref="B192" r:id="rId319" location="PI19_.28275.29" display="http://linux-sunxi.org/A20/PIO - PI19_.28275.29"/>
    <hyperlink ref="E192" r:id="rId320" tooltip="A10/SPI (page does not exist)" display="http://linux-sunxi.org/index.php?title=A10/SPI&amp;action=edit&amp;redlink=1"/>
    <hyperlink ref="F192" r:id="rId321" tooltip="A10/UART (page does not exist)" display="http://linux-sunxi.org/index.php?title=A10/UART&amp;action=edit&amp;redlink=1"/>
    <hyperlink ref="B193" r:id="rId322" location="PI20_.28276.29" display="http://linux-sunxi.org/A20/PIO - PI20_.28276.29"/>
    <hyperlink ref="E193" r:id="rId323" tooltip="A10/PS2 (page does not exist)" display="http://linux-sunxi.org/index.php?title=A10/PS2&amp;action=edit&amp;redlink=1"/>
    <hyperlink ref="F193" r:id="rId324" tooltip="A10/UART (page does not exist)" display="http://linux-sunxi.org/index.php?title=A10/UART&amp;action=edit&amp;redlink=1"/>
    <hyperlink ref="B194" r:id="rId325" location="PI21_.28277.29" display="http://linux-sunxi.org/A20/PIO - PI21_.28277.29"/>
    <hyperlink ref="E194" r:id="rId326" tooltip="A10/PS2 (page does not exist)" display="http://linux-sunxi.org/index.php?title=A10/PS2&amp;action=edit&amp;redlink=1"/>
    <hyperlink ref="F194" r:id="rId327" tooltip="A10/UART (page does not exist)" display="http://linux-sunxi.org/index.php?title=A10/UART&amp;action=edit&amp;redlink=1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27" sqref="H27"/>
    </sheetView>
  </sheetViews>
  <sheetFormatPr defaultRowHeight="15" x14ac:dyDescent="0.25"/>
  <cols>
    <col min="1" max="1" width="6.7109375" customWidth="1"/>
    <col min="2" max="2" width="6.140625" customWidth="1"/>
    <col min="3" max="3" width="7.7109375" customWidth="1"/>
    <col min="4" max="4" width="5.28515625" customWidth="1"/>
    <col min="5" max="5" width="36.5703125" customWidth="1"/>
    <col min="6" max="6" width="6.5703125" customWidth="1"/>
    <col min="7" max="7" width="6.7109375" customWidth="1"/>
    <col min="8" max="8" width="42.140625" bestFit="1" customWidth="1"/>
    <col min="9" max="9" width="5.5703125" customWidth="1"/>
    <col min="10" max="10" width="5.42578125" customWidth="1"/>
    <col min="11" max="11" width="6.140625" bestFit="1" customWidth="1"/>
  </cols>
  <sheetData>
    <row r="1" spans="1:12" ht="15.75" thickBot="1" x14ac:dyDescent="0.3">
      <c r="A1" s="10" t="s">
        <v>102</v>
      </c>
      <c r="B1" s="16" t="s">
        <v>101</v>
      </c>
      <c r="C1" s="16"/>
      <c r="D1" s="16"/>
      <c r="E1" s="25" t="s">
        <v>30</v>
      </c>
      <c r="F1" s="16" t="s">
        <v>32</v>
      </c>
      <c r="G1" s="16" t="s">
        <v>32</v>
      </c>
      <c r="H1" s="25"/>
      <c r="I1" s="25"/>
      <c r="J1" s="16"/>
      <c r="K1" s="16" t="s">
        <v>101</v>
      </c>
      <c r="L1" s="11" t="s">
        <v>102</v>
      </c>
    </row>
    <row r="2" spans="1:12" x14ac:dyDescent="0.25">
      <c r="A2" s="1"/>
      <c r="B2" s="17"/>
      <c r="C2" s="17"/>
      <c r="D2" s="17"/>
      <c r="E2" s="17" t="s">
        <v>0</v>
      </c>
      <c r="F2" s="5">
        <v>1</v>
      </c>
      <c r="G2" s="6">
        <v>2</v>
      </c>
      <c r="H2" s="17" t="s">
        <v>1</v>
      </c>
      <c r="I2" s="17"/>
      <c r="J2" s="17"/>
      <c r="K2" s="17"/>
      <c r="L2" s="2"/>
    </row>
    <row r="3" spans="1:12" x14ac:dyDescent="0.25">
      <c r="A3" s="1">
        <v>2</v>
      </c>
      <c r="B3" s="19">
        <v>8</v>
      </c>
      <c r="C3" s="17">
        <v>53</v>
      </c>
      <c r="D3" s="26" t="s">
        <v>33</v>
      </c>
      <c r="E3" s="17" t="s">
        <v>2</v>
      </c>
      <c r="F3" s="7">
        <v>3</v>
      </c>
      <c r="G3" s="8">
        <v>4</v>
      </c>
      <c r="H3" s="17" t="s">
        <v>1</v>
      </c>
      <c r="I3" s="17"/>
      <c r="J3" s="17"/>
      <c r="K3" s="17"/>
      <c r="L3" s="2"/>
    </row>
    <row r="4" spans="1:12" x14ac:dyDescent="0.25">
      <c r="A4" s="1">
        <v>3</v>
      </c>
      <c r="B4" s="19">
        <v>9</v>
      </c>
      <c r="C4" s="17">
        <v>52</v>
      </c>
      <c r="D4" s="26" t="s">
        <v>34</v>
      </c>
      <c r="E4" s="17" t="s">
        <v>31</v>
      </c>
      <c r="F4" s="7">
        <v>5</v>
      </c>
      <c r="G4" s="8">
        <v>6</v>
      </c>
      <c r="H4" s="17" t="s">
        <v>3</v>
      </c>
      <c r="I4" s="17"/>
      <c r="J4" s="17"/>
      <c r="K4" s="17"/>
      <c r="L4" s="2"/>
    </row>
    <row r="5" spans="1:12" x14ac:dyDescent="0.25">
      <c r="A5" s="1">
        <v>4</v>
      </c>
      <c r="B5" s="19">
        <v>7</v>
      </c>
      <c r="C5" s="17">
        <v>226</v>
      </c>
      <c r="D5" s="26" t="s">
        <v>35</v>
      </c>
      <c r="E5" s="17" t="s">
        <v>4</v>
      </c>
      <c r="F5" s="7">
        <v>7</v>
      </c>
      <c r="G5" s="8">
        <v>8</v>
      </c>
      <c r="H5" s="17" t="s">
        <v>5</v>
      </c>
      <c r="I5" s="26" t="s">
        <v>36</v>
      </c>
      <c r="J5" s="17">
        <v>228</v>
      </c>
      <c r="K5" s="19">
        <v>15</v>
      </c>
      <c r="L5" s="2">
        <v>14</v>
      </c>
    </row>
    <row r="6" spans="1:12" x14ac:dyDescent="0.25">
      <c r="A6" s="1"/>
      <c r="B6" s="17"/>
      <c r="C6" s="17"/>
      <c r="D6" s="27"/>
      <c r="E6" s="17" t="s">
        <v>3</v>
      </c>
      <c r="F6" s="7">
        <v>9</v>
      </c>
      <c r="G6" s="8">
        <v>10</v>
      </c>
      <c r="H6" s="17" t="s">
        <v>6</v>
      </c>
      <c r="I6" s="26" t="s">
        <v>37</v>
      </c>
      <c r="J6" s="17">
        <v>229</v>
      </c>
      <c r="K6" s="19">
        <v>16</v>
      </c>
      <c r="L6" s="2">
        <v>15</v>
      </c>
    </row>
    <row r="7" spans="1:12" x14ac:dyDescent="0.25">
      <c r="A7" s="1">
        <v>17</v>
      </c>
      <c r="B7" s="19">
        <v>0</v>
      </c>
      <c r="C7" s="17">
        <v>275</v>
      </c>
      <c r="D7" s="26" t="s">
        <v>38</v>
      </c>
      <c r="E7" s="17" t="s">
        <v>7</v>
      </c>
      <c r="F7" s="7">
        <v>11</v>
      </c>
      <c r="G7" s="8">
        <v>12</v>
      </c>
      <c r="H7" s="17" t="s">
        <v>8</v>
      </c>
      <c r="I7" s="26" t="s">
        <v>39</v>
      </c>
      <c r="J7" s="17">
        <v>259</v>
      </c>
      <c r="K7" s="19">
        <v>1</v>
      </c>
      <c r="L7" s="2">
        <v>18</v>
      </c>
    </row>
    <row r="8" spans="1:12" x14ac:dyDescent="0.25">
      <c r="A8" s="1">
        <v>27</v>
      </c>
      <c r="B8" s="19">
        <v>2</v>
      </c>
      <c r="C8" s="17">
        <v>274</v>
      </c>
      <c r="D8" s="26" t="s">
        <v>40</v>
      </c>
      <c r="E8" s="17" t="s">
        <v>9</v>
      </c>
      <c r="F8" s="7">
        <v>13</v>
      </c>
      <c r="G8" s="8">
        <v>14</v>
      </c>
      <c r="H8" s="17" t="s">
        <v>3</v>
      </c>
      <c r="I8" s="27"/>
      <c r="J8" s="17"/>
      <c r="K8" s="17"/>
      <c r="L8" s="2"/>
    </row>
    <row r="9" spans="1:12" x14ac:dyDescent="0.25">
      <c r="A9" s="1">
        <v>22</v>
      </c>
      <c r="B9" s="19">
        <v>3</v>
      </c>
      <c r="C9" s="17">
        <v>273</v>
      </c>
      <c r="D9" s="26" t="s">
        <v>41</v>
      </c>
      <c r="E9" s="17" t="s">
        <v>10</v>
      </c>
      <c r="F9" s="7">
        <v>15</v>
      </c>
      <c r="G9" s="8">
        <v>16</v>
      </c>
      <c r="H9" s="17" t="s">
        <v>11</v>
      </c>
      <c r="I9" s="26" t="s">
        <v>42</v>
      </c>
      <c r="J9" s="17">
        <v>244</v>
      </c>
      <c r="K9" s="19">
        <v>4</v>
      </c>
      <c r="L9" s="2">
        <v>23</v>
      </c>
    </row>
    <row r="10" spans="1:12" x14ac:dyDescent="0.25">
      <c r="A10" s="1"/>
      <c r="B10" s="17"/>
      <c r="C10" s="17"/>
      <c r="D10" s="27"/>
      <c r="E10" s="17" t="s">
        <v>0</v>
      </c>
      <c r="F10" s="7">
        <v>17</v>
      </c>
      <c r="G10" s="8">
        <v>18</v>
      </c>
      <c r="H10" s="17" t="s">
        <v>12</v>
      </c>
      <c r="I10" s="26" t="s">
        <v>43</v>
      </c>
      <c r="J10" s="17">
        <v>245</v>
      </c>
      <c r="K10" s="19">
        <v>5</v>
      </c>
      <c r="L10" s="2">
        <v>24</v>
      </c>
    </row>
    <row r="11" spans="1:12" x14ac:dyDescent="0.25">
      <c r="A11" s="1">
        <v>10</v>
      </c>
      <c r="B11" s="19">
        <v>12</v>
      </c>
      <c r="C11" s="17">
        <v>268</v>
      </c>
      <c r="D11" s="26" t="s">
        <v>44</v>
      </c>
      <c r="E11" s="17" t="s">
        <v>13</v>
      </c>
      <c r="F11" s="9">
        <v>19</v>
      </c>
      <c r="G11" s="8">
        <v>20</v>
      </c>
      <c r="H11" s="17" t="s">
        <v>3</v>
      </c>
      <c r="I11" s="27"/>
      <c r="J11" s="17"/>
      <c r="K11" s="17"/>
      <c r="L11" s="2"/>
    </row>
    <row r="12" spans="1:12" x14ac:dyDescent="0.25">
      <c r="A12" s="1">
        <v>9</v>
      </c>
      <c r="B12" s="19">
        <v>13</v>
      </c>
      <c r="C12" s="17">
        <v>269</v>
      </c>
      <c r="D12" s="26" t="s">
        <v>45</v>
      </c>
      <c r="E12" s="17" t="s">
        <v>14</v>
      </c>
      <c r="F12" s="7">
        <v>21</v>
      </c>
      <c r="G12" s="8">
        <v>22</v>
      </c>
      <c r="H12" s="17" t="s">
        <v>15</v>
      </c>
      <c r="I12" s="26" t="s">
        <v>46</v>
      </c>
      <c r="J12" s="17">
        <v>272</v>
      </c>
      <c r="K12" s="19">
        <v>6</v>
      </c>
      <c r="L12" s="2">
        <v>25</v>
      </c>
    </row>
    <row r="13" spans="1:12" x14ac:dyDescent="0.25">
      <c r="A13" s="1">
        <v>11</v>
      </c>
      <c r="B13" s="19">
        <v>14</v>
      </c>
      <c r="C13" s="17">
        <v>267</v>
      </c>
      <c r="D13" s="26" t="s">
        <v>47</v>
      </c>
      <c r="E13" s="17" t="s">
        <v>16</v>
      </c>
      <c r="F13" s="7">
        <v>23</v>
      </c>
      <c r="G13" s="8">
        <v>24</v>
      </c>
      <c r="H13" s="17" t="s">
        <v>17</v>
      </c>
      <c r="I13" s="26" t="s">
        <v>48</v>
      </c>
      <c r="J13" s="17">
        <v>266</v>
      </c>
      <c r="K13" s="19">
        <v>10</v>
      </c>
      <c r="L13" s="2">
        <v>8</v>
      </c>
    </row>
    <row r="14" spans="1:12" x14ac:dyDescent="0.25">
      <c r="A14" s="1"/>
      <c r="B14" s="17"/>
      <c r="C14" s="17"/>
      <c r="D14" s="17"/>
      <c r="E14" s="17" t="s">
        <v>3</v>
      </c>
      <c r="F14" s="7">
        <v>25</v>
      </c>
      <c r="G14" s="8">
        <v>26</v>
      </c>
      <c r="H14" s="17" t="s">
        <v>18</v>
      </c>
      <c r="I14" s="26" t="s">
        <v>49</v>
      </c>
      <c r="J14" s="17">
        <v>270</v>
      </c>
      <c r="K14" s="19">
        <v>11</v>
      </c>
      <c r="L14" s="2">
        <v>7</v>
      </c>
    </row>
    <row r="15" spans="1:12" x14ac:dyDescent="0.25">
      <c r="A15" s="1">
        <v>0</v>
      </c>
      <c r="B15" s="17">
        <v>30</v>
      </c>
      <c r="C15" s="17">
        <v>257</v>
      </c>
      <c r="D15" s="26" t="s">
        <v>50</v>
      </c>
      <c r="E15" s="17" t="s">
        <v>19</v>
      </c>
      <c r="F15" s="1">
        <v>27</v>
      </c>
      <c r="G15" s="2">
        <v>28</v>
      </c>
      <c r="H15" s="17" t="s">
        <v>20</v>
      </c>
      <c r="I15" s="26" t="s">
        <v>51</v>
      </c>
      <c r="J15" s="17">
        <v>256</v>
      </c>
      <c r="K15" s="17">
        <v>31</v>
      </c>
      <c r="L15" s="2">
        <v>1</v>
      </c>
    </row>
    <row r="16" spans="1:12" x14ac:dyDescent="0.25">
      <c r="A16" s="1">
        <v>5</v>
      </c>
      <c r="B16" s="17">
        <v>21</v>
      </c>
      <c r="C16" s="17">
        <v>35</v>
      </c>
      <c r="D16" s="26" t="s">
        <v>52</v>
      </c>
      <c r="E16" s="17" t="s">
        <v>21</v>
      </c>
      <c r="F16" s="1">
        <v>29</v>
      </c>
      <c r="G16" s="2">
        <v>30</v>
      </c>
      <c r="H16" s="17" t="s">
        <v>3</v>
      </c>
      <c r="I16" s="17"/>
      <c r="J16" s="17"/>
      <c r="K16" s="17"/>
      <c r="L16" s="2"/>
    </row>
    <row r="17" spans="1:12" x14ac:dyDescent="0.25">
      <c r="A17" s="1">
        <v>6</v>
      </c>
      <c r="B17" s="17">
        <v>22</v>
      </c>
      <c r="C17" s="17">
        <v>277</v>
      </c>
      <c r="D17" s="26" t="s">
        <v>53</v>
      </c>
      <c r="E17" s="17" t="s">
        <v>22</v>
      </c>
      <c r="F17" s="1">
        <v>31</v>
      </c>
      <c r="G17" s="2">
        <v>32</v>
      </c>
      <c r="H17" s="17" t="s">
        <v>23</v>
      </c>
      <c r="I17" s="26" t="s">
        <v>54</v>
      </c>
      <c r="J17" s="17">
        <v>276</v>
      </c>
      <c r="K17" s="17">
        <v>26</v>
      </c>
      <c r="L17" s="2">
        <v>12</v>
      </c>
    </row>
    <row r="18" spans="1:12" x14ac:dyDescent="0.25">
      <c r="A18" s="1">
        <v>13</v>
      </c>
      <c r="B18" s="17">
        <v>23</v>
      </c>
      <c r="C18" s="17">
        <v>45</v>
      </c>
      <c r="D18" s="26" t="s">
        <v>55</v>
      </c>
      <c r="E18" s="17" t="s">
        <v>24</v>
      </c>
      <c r="F18" s="1">
        <v>33</v>
      </c>
      <c r="G18" s="2">
        <v>34</v>
      </c>
      <c r="H18" s="17" t="s">
        <v>3</v>
      </c>
      <c r="I18" s="17"/>
      <c r="J18" s="17"/>
      <c r="K18" s="17"/>
      <c r="L18" s="2"/>
    </row>
    <row r="19" spans="1:12" x14ac:dyDescent="0.25">
      <c r="A19" s="1">
        <v>19</v>
      </c>
      <c r="B19" s="17">
        <v>24</v>
      </c>
      <c r="C19" s="17">
        <v>39</v>
      </c>
      <c r="D19" s="26" t="s">
        <v>56</v>
      </c>
      <c r="E19" s="17" t="s">
        <v>25</v>
      </c>
      <c r="F19" s="1">
        <v>35</v>
      </c>
      <c r="G19" s="2">
        <v>36</v>
      </c>
      <c r="H19" s="17" t="s">
        <v>26</v>
      </c>
      <c r="I19" s="26" t="s">
        <v>57</v>
      </c>
      <c r="J19" s="17">
        <v>38</v>
      </c>
      <c r="K19" s="17">
        <v>27</v>
      </c>
      <c r="L19" s="2">
        <v>16</v>
      </c>
    </row>
    <row r="20" spans="1:12" x14ac:dyDescent="0.25">
      <c r="A20" s="1">
        <v>26</v>
      </c>
      <c r="B20" s="17">
        <v>25</v>
      </c>
      <c r="C20" s="17">
        <v>37</v>
      </c>
      <c r="D20" s="26" t="s">
        <v>58</v>
      </c>
      <c r="E20" s="17" t="s">
        <v>27</v>
      </c>
      <c r="F20" s="1">
        <v>37</v>
      </c>
      <c r="G20" s="2">
        <v>38</v>
      </c>
      <c r="H20" s="17" t="s">
        <v>28</v>
      </c>
      <c r="I20" s="17" t="s">
        <v>59</v>
      </c>
      <c r="J20" s="17">
        <v>44</v>
      </c>
      <c r="K20" s="17">
        <v>28</v>
      </c>
      <c r="L20" s="2">
        <v>20</v>
      </c>
    </row>
    <row r="21" spans="1:12" ht="15.75" thickBot="1" x14ac:dyDescent="0.3">
      <c r="A21" s="3"/>
      <c r="B21" s="22"/>
      <c r="C21" s="22"/>
      <c r="D21" s="22"/>
      <c r="E21" s="22" t="s">
        <v>3</v>
      </c>
      <c r="F21" s="3">
        <v>39</v>
      </c>
      <c r="G21" s="4">
        <v>40</v>
      </c>
      <c r="H21" s="22" t="s">
        <v>29</v>
      </c>
      <c r="I21" s="28" t="s">
        <v>60</v>
      </c>
      <c r="J21" s="22">
        <v>40</v>
      </c>
      <c r="K21" s="22">
        <v>29</v>
      </c>
      <c r="L21" s="4">
        <v>21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Cubietruck</vt:lpstr>
      <vt:lpstr>Arrays</vt:lpstr>
      <vt:lpstr>fex</vt:lpstr>
      <vt:lpstr>pins</vt:lpstr>
      <vt:lpstr>A20 pinout</vt:lpstr>
      <vt:lpstr>BananaPro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nikkov</dc:creator>
  <cp:lastModifiedBy>nikkov</cp:lastModifiedBy>
  <dcterms:created xsi:type="dcterms:W3CDTF">2017-02-28T07:07:30Z</dcterms:created>
  <dcterms:modified xsi:type="dcterms:W3CDTF">2017-03-02T07:15:14Z</dcterms:modified>
</cp:coreProperties>
</file>