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I:\Data\"/>
    </mc:Choice>
  </mc:AlternateContent>
  <xr:revisionPtr revIDLastSave="0" documentId="13_ncr:1_{305171FB-65EF-465B-8E40-3DE53DCDD556}" xr6:coauthVersionLast="40" xr6:coauthVersionMax="40" xr10:uidLastSave="{00000000-0000-0000-0000-000000000000}"/>
  <bookViews>
    <workbookView xWindow="0" yWindow="0" windowWidth="15345" windowHeight="4470" activeTab="1" xr2:uid="{00000000-000D-0000-FFFF-FFFF00000000}"/>
  </bookViews>
  <sheets>
    <sheet name="endnode" sheetId="15" r:id="rId1"/>
    <sheet name="router" sheetId="16" r:id="rId2"/>
    <sheet name="battery life" sheetId="17" r:id="rId3"/>
  </sheets>
  <calcPr calcId="181029"/>
</workbook>
</file>

<file path=xl/calcChain.xml><?xml version="1.0" encoding="utf-8"?>
<calcChain xmlns="http://schemas.openxmlformats.org/spreadsheetml/2006/main">
  <c r="T17" i="16" l="1"/>
  <c r="N4" i="16"/>
  <c r="R4" i="15"/>
  <c r="I4" i="15"/>
  <c r="H4" i="15"/>
  <c r="B12" i="17"/>
  <c r="B13" i="17"/>
  <c r="B14" i="17"/>
  <c r="B15" i="17"/>
  <c r="B16" i="17"/>
  <c r="B17" i="17"/>
  <c r="C12" i="17"/>
  <c r="C13" i="17"/>
  <c r="C14" i="17"/>
  <c r="C15" i="17"/>
  <c r="C16" i="17"/>
  <c r="C17" i="17"/>
  <c r="U13" i="15"/>
  <c r="T13" i="15"/>
  <c r="S13" i="15"/>
  <c r="R13" i="15"/>
  <c r="U12" i="15"/>
  <c r="T12" i="15"/>
  <c r="S12" i="15"/>
  <c r="R12" i="15"/>
  <c r="V12" i="15" s="1"/>
  <c r="U11" i="15"/>
  <c r="T11" i="15"/>
  <c r="S11" i="15"/>
  <c r="R11" i="15"/>
  <c r="U10" i="15"/>
  <c r="T10" i="15"/>
  <c r="S10" i="15"/>
  <c r="R10" i="15"/>
  <c r="V10" i="15" s="1"/>
  <c r="U9" i="15"/>
  <c r="T9" i="15"/>
  <c r="S9" i="15"/>
  <c r="R9" i="15"/>
  <c r="U8" i="15"/>
  <c r="T8" i="15"/>
  <c r="S8" i="15"/>
  <c r="R8" i="15"/>
  <c r="V8" i="15" s="1"/>
  <c r="U7" i="15"/>
  <c r="T7" i="15"/>
  <c r="S7" i="15"/>
  <c r="R7" i="15"/>
  <c r="U6" i="15"/>
  <c r="T6" i="15"/>
  <c r="S6" i="15"/>
  <c r="R6" i="15"/>
  <c r="V6" i="15" s="1"/>
  <c r="U5" i="15"/>
  <c r="T5" i="15"/>
  <c r="S5" i="15"/>
  <c r="R5" i="15"/>
  <c r="U4" i="15"/>
  <c r="T4" i="15"/>
  <c r="S4" i="15"/>
  <c r="V4" i="15"/>
  <c r="R5" i="16"/>
  <c r="V5" i="16" s="1"/>
  <c r="S5" i="16"/>
  <c r="T5" i="16"/>
  <c r="U5" i="16"/>
  <c r="R6" i="16"/>
  <c r="S6" i="16"/>
  <c r="T6" i="16"/>
  <c r="U6" i="16"/>
  <c r="R7" i="16"/>
  <c r="S7" i="16"/>
  <c r="T7" i="16"/>
  <c r="U7" i="16"/>
  <c r="R8" i="16"/>
  <c r="S8" i="16"/>
  <c r="T8" i="16"/>
  <c r="U8" i="16"/>
  <c r="R9" i="16"/>
  <c r="V9" i="16" s="1"/>
  <c r="S9" i="16"/>
  <c r="T9" i="16"/>
  <c r="U9" i="16"/>
  <c r="R10" i="16"/>
  <c r="S10" i="16"/>
  <c r="T10" i="16"/>
  <c r="U10" i="16"/>
  <c r="V10" i="16" s="1"/>
  <c r="R11" i="16"/>
  <c r="S11" i="16"/>
  <c r="V11" i="16" s="1"/>
  <c r="T11" i="16"/>
  <c r="U11" i="16"/>
  <c r="R12" i="16"/>
  <c r="S12" i="16"/>
  <c r="T12" i="16"/>
  <c r="U12" i="16"/>
  <c r="R13" i="16"/>
  <c r="S13" i="16"/>
  <c r="V13" i="16" s="1"/>
  <c r="T13" i="16"/>
  <c r="U13" i="16"/>
  <c r="U4" i="16"/>
  <c r="T4" i="16"/>
  <c r="S4" i="16"/>
  <c r="R4" i="16"/>
  <c r="V8" i="16" l="1"/>
  <c r="V12" i="16"/>
  <c r="V6" i="16"/>
  <c r="V5" i="15"/>
  <c r="V7" i="15"/>
  <c r="V9" i="15"/>
  <c r="V11" i="15"/>
  <c r="V13" i="15"/>
  <c r="V7" i="16"/>
  <c r="V4" i="16"/>
  <c r="O73" i="16" l="1"/>
  <c r="N73" i="16"/>
  <c r="K73" i="16"/>
  <c r="J73" i="16"/>
  <c r="I73" i="16"/>
  <c r="H73" i="16"/>
  <c r="O72" i="16"/>
  <c r="N72" i="16"/>
  <c r="K72" i="16"/>
  <c r="J72" i="16"/>
  <c r="I72" i="16"/>
  <c r="H72" i="16"/>
  <c r="O71" i="16"/>
  <c r="N71" i="16"/>
  <c r="K71" i="16"/>
  <c r="J71" i="16"/>
  <c r="I71" i="16"/>
  <c r="H71" i="16"/>
  <c r="O70" i="16"/>
  <c r="N70" i="16"/>
  <c r="K70" i="16"/>
  <c r="J70" i="16"/>
  <c r="I70" i="16"/>
  <c r="H70" i="16"/>
  <c r="O69" i="16"/>
  <c r="N69" i="16"/>
  <c r="K69" i="16"/>
  <c r="J69" i="16"/>
  <c r="I69" i="16"/>
  <c r="H69" i="16"/>
  <c r="O68" i="16"/>
  <c r="N68" i="16"/>
  <c r="K68" i="16"/>
  <c r="J68" i="16"/>
  <c r="I68" i="16"/>
  <c r="H68" i="16"/>
  <c r="O67" i="16"/>
  <c r="N67" i="16"/>
  <c r="K67" i="16"/>
  <c r="J67" i="16"/>
  <c r="I67" i="16"/>
  <c r="H67" i="16"/>
  <c r="O66" i="16"/>
  <c r="N66" i="16"/>
  <c r="K66" i="16"/>
  <c r="J66" i="16"/>
  <c r="I66" i="16"/>
  <c r="H66" i="16"/>
  <c r="O65" i="16"/>
  <c r="N65" i="16"/>
  <c r="K65" i="16"/>
  <c r="J65" i="16"/>
  <c r="I65" i="16"/>
  <c r="H65" i="16"/>
  <c r="O64" i="16"/>
  <c r="N64" i="16"/>
  <c r="K64" i="16"/>
  <c r="J64" i="16"/>
  <c r="I64" i="16"/>
  <c r="H64" i="16"/>
  <c r="O61" i="16"/>
  <c r="N61" i="16"/>
  <c r="K61" i="16"/>
  <c r="J61" i="16"/>
  <c r="I61" i="16"/>
  <c r="H61" i="16"/>
  <c r="O60" i="16"/>
  <c r="N60" i="16"/>
  <c r="K60" i="16"/>
  <c r="J60" i="16"/>
  <c r="I60" i="16"/>
  <c r="H60" i="16"/>
  <c r="O59" i="16"/>
  <c r="N59" i="16"/>
  <c r="K59" i="16"/>
  <c r="J59" i="16"/>
  <c r="I59" i="16"/>
  <c r="H59" i="16"/>
  <c r="O58" i="16"/>
  <c r="N58" i="16"/>
  <c r="K58" i="16"/>
  <c r="J58" i="16"/>
  <c r="I58" i="16"/>
  <c r="H58" i="16"/>
  <c r="O57" i="16"/>
  <c r="N57" i="16"/>
  <c r="K57" i="16"/>
  <c r="J57" i="16"/>
  <c r="I57" i="16"/>
  <c r="H57" i="16"/>
  <c r="O56" i="16"/>
  <c r="N56" i="16"/>
  <c r="K56" i="16"/>
  <c r="J56" i="16"/>
  <c r="I56" i="16"/>
  <c r="H56" i="16"/>
  <c r="O55" i="16"/>
  <c r="N55" i="16"/>
  <c r="K55" i="16"/>
  <c r="J55" i="16"/>
  <c r="I55" i="16"/>
  <c r="H55" i="16"/>
  <c r="O54" i="16"/>
  <c r="N54" i="16"/>
  <c r="K54" i="16"/>
  <c r="J54" i="16"/>
  <c r="I54" i="16"/>
  <c r="H54" i="16"/>
  <c r="O53" i="16"/>
  <c r="N53" i="16"/>
  <c r="K53" i="16"/>
  <c r="J53" i="16"/>
  <c r="I53" i="16"/>
  <c r="H53" i="16"/>
  <c r="O52" i="16"/>
  <c r="N52" i="16"/>
  <c r="K52" i="16"/>
  <c r="J52" i="16"/>
  <c r="I52" i="16"/>
  <c r="H52" i="16"/>
  <c r="O49" i="16"/>
  <c r="N49" i="16"/>
  <c r="K49" i="16"/>
  <c r="J49" i="16"/>
  <c r="I49" i="16"/>
  <c r="H49" i="16"/>
  <c r="O48" i="16"/>
  <c r="N48" i="16"/>
  <c r="K48" i="16"/>
  <c r="J48" i="16"/>
  <c r="I48" i="16"/>
  <c r="H48" i="16"/>
  <c r="O47" i="16"/>
  <c r="N47" i="16"/>
  <c r="K47" i="16"/>
  <c r="J47" i="16"/>
  <c r="I47" i="16"/>
  <c r="H47" i="16"/>
  <c r="O46" i="16"/>
  <c r="N46" i="16"/>
  <c r="K46" i="16"/>
  <c r="J46" i="16"/>
  <c r="I46" i="16"/>
  <c r="H46" i="16"/>
  <c r="O45" i="16"/>
  <c r="N45" i="16"/>
  <c r="K45" i="16"/>
  <c r="J45" i="16"/>
  <c r="I45" i="16"/>
  <c r="H45" i="16"/>
  <c r="O44" i="16"/>
  <c r="N44" i="16"/>
  <c r="K44" i="16"/>
  <c r="J44" i="16"/>
  <c r="I44" i="16"/>
  <c r="H44" i="16"/>
  <c r="O43" i="16"/>
  <c r="N43" i="16"/>
  <c r="K43" i="16"/>
  <c r="J43" i="16"/>
  <c r="I43" i="16"/>
  <c r="H43" i="16"/>
  <c r="O42" i="16"/>
  <c r="N42" i="16"/>
  <c r="K42" i="16"/>
  <c r="J42" i="16"/>
  <c r="I42" i="16"/>
  <c r="H42" i="16"/>
  <c r="O41" i="16"/>
  <c r="N41" i="16"/>
  <c r="K41" i="16"/>
  <c r="J41" i="16"/>
  <c r="I41" i="16"/>
  <c r="H41" i="16"/>
  <c r="O40" i="16"/>
  <c r="N40" i="16"/>
  <c r="K40" i="16"/>
  <c r="J40" i="16"/>
  <c r="I40" i="16"/>
  <c r="H40" i="16"/>
  <c r="O37" i="16"/>
  <c r="P37" i="16" s="1"/>
  <c r="N37" i="16"/>
  <c r="K37" i="16"/>
  <c r="J37" i="16"/>
  <c r="I37" i="16"/>
  <c r="H37" i="16"/>
  <c r="O36" i="16"/>
  <c r="N36" i="16"/>
  <c r="K36" i="16"/>
  <c r="J36" i="16"/>
  <c r="I36" i="16"/>
  <c r="H36" i="16"/>
  <c r="O35" i="16"/>
  <c r="P35" i="16" s="1"/>
  <c r="N35" i="16"/>
  <c r="K35" i="16"/>
  <c r="J35" i="16"/>
  <c r="I35" i="16"/>
  <c r="H35" i="16"/>
  <c r="O34" i="16"/>
  <c r="N34" i="16"/>
  <c r="K34" i="16"/>
  <c r="J34" i="16"/>
  <c r="I34" i="16"/>
  <c r="H34" i="16"/>
  <c r="O33" i="16"/>
  <c r="N33" i="16"/>
  <c r="K33" i="16"/>
  <c r="J33" i="16"/>
  <c r="I33" i="16"/>
  <c r="H33" i="16"/>
  <c r="O32" i="16"/>
  <c r="N32" i="16"/>
  <c r="K32" i="16"/>
  <c r="J32" i="16"/>
  <c r="I32" i="16"/>
  <c r="H32" i="16"/>
  <c r="O31" i="16"/>
  <c r="P31" i="16" s="1"/>
  <c r="N31" i="16"/>
  <c r="K31" i="16"/>
  <c r="J31" i="16"/>
  <c r="I31" i="16"/>
  <c r="H31" i="16"/>
  <c r="O30" i="16"/>
  <c r="N30" i="16"/>
  <c r="K30" i="16"/>
  <c r="J30" i="16"/>
  <c r="I30" i="16"/>
  <c r="H30" i="16"/>
  <c r="O29" i="16"/>
  <c r="P29" i="16" s="1"/>
  <c r="N29" i="16"/>
  <c r="K29" i="16"/>
  <c r="J29" i="16"/>
  <c r="I29" i="16"/>
  <c r="H29" i="16"/>
  <c r="O28" i="16"/>
  <c r="N28" i="16"/>
  <c r="K28" i="16"/>
  <c r="J28" i="16"/>
  <c r="I28" i="16"/>
  <c r="H28" i="16"/>
  <c r="O25" i="16"/>
  <c r="N25" i="16"/>
  <c r="K25" i="16"/>
  <c r="J25" i="16"/>
  <c r="I25" i="16"/>
  <c r="H25" i="16"/>
  <c r="O24" i="16"/>
  <c r="N24" i="16"/>
  <c r="K24" i="16"/>
  <c r="J24" i="16"/>
  <c r="I24" i="16"/>
  <c r="H24" i="16"/>
  <c r="O23" i="16"/>
  <c r="N23" i="16"/>
  <c r="K23" i="16"/>
  <c r="J23" i="16"/>
  <c r="I23" i="16"/>
  <c r="H23" i="16"/>
  <c r="O22" i="16"/>
  <c r="N22" i="16"/>
  <c r="K22" i="16"/>
  <c r="J22" i="16"/>
  <c r="I22" i="16"/>
  <c r="H22" i="16"/>
  <c r="O21" i="16"/>
  <c r="N21" i="16"/>
  <c r="K21" i="16"/>
  <c r="J21" i="16"/>
  <c r="I21" i="16"/>
  <c r="H21" i="16"/>
  <c r="O20" i="16"/>
  <c r="N20" i="16"/>
  <c r="K20" i="16"/>
  <c r="J20" i="16"/>
  <c r="I20" i="16"/>
  <c r="H20" i="16"/>
  <c r="O19" i="16"/>
  <c r="N19" i="16"/>
  <c r="K19" i="16"/>
  <c r="J19" i="16"/>
  <c r="I19" i="16"/>
  <c r="H19" i="16"/>
  <c r="O18" i="16"/>
  <c r="N18" i="16"/>
  <c r="K18" i="16"/>
  <c r="J18" i="16"/>
  <c r="I18" i="16"/>
  <c r="H18" i="16"/>
  <c r="L18" i="16" s="1"/>
  <c r="O17" i="16"/>
  <c r="N17" i="16"/>
  <c r="K17" i="16"/>
  <c r="J17" i="16"/>
  <c r="I17" i="16"/>
  <c r="H17" i="16"/>
  <c r="O16" i="16"/>
  <c r="N16" i="16"/>
  <c r="K16" i="16"/>
  <c r="J16" i="16"/>
  <c r="I16" i="16"/>
  <c r="H16" i="16"/>
  <c r="O13" i="16"/>
  <c r="P13" i="16" s="1"/>
  <c r="N13" i="16"/>
  <c r="K13" i="16"/>
  <c r="J13" i="16"/>
  <c r="I13" i="16"/>
  <c r="H13" i="16"/>
  <c r="O12" i="16"/>
  <c r="N12" i="16"/>
  <c r="K12" i="16"/>
  <c r="J12" i="16"/>
  <c r="I12" i="16"/>
  <c r="H12" i="16"/>
  <c r="O11" i="16"/>
  <c r="N11" i="16"/>
  <c r="K11" i="16"/>
  <c r="J11" i="16"/>
  <c r="I11" i="16"/>
  <c r="H11" i="16"/>
  <c r="O10" i="16"/>
  <c r="N10" i="16"/>
  <c r="K10" i="16"/>
  <c r="J10" i="16"/>
  <c r="I10" i="16"/>
  <c r="H10" i="16"/>
  <c r="O9" i="16"/>
  <c r="N9" i="16"/>
  <c r="K9" i="16"/>
  <c r="J9" i="16"/>
  <c r="I9" i="16"/>
  <c r="H9" i="16"/>
  <c r="O8" i="16"/>
  <c r="N8" i="16"/>
  <c r="K8" i="16"/>
  <c r="J8" i="16"/>
  <c r="I8" i="16"/>
  <c r="H8" i="16"/>
  <c r="O7" i="16"/>
  <c r="N7" i="16"/>
  <c r="K7" i="16"/>
  <c r="J7" i="16"/>
  <c r="I7" i="16"/>
  <c r="H7" i="16"/>
  <c r="O6" i="16"/>
  <c r="N6" i="16"/>
  <c r="K6" i="16"/>
  <c r="J6" i="16"/>
  <c r="I6" i="16"/>
  <c r="H6" i="16"/>
  <c r="O5" i="16"/>
  <c r="N5" i="16"/>
  <c r="K5" i="16"/>
  <c r="J5" i="16"/>
  <c r="I5" i="16"/>
  <c r="H5" i="16"/>
  <c r="O4" i="16"/>
  <c r="K4" i="16"/>
  <c r="J4" i="16"/>
  <c r="I4" i="16"/>
  <c r="H4" i="16"/>
  <c r="H5" i="15"/>
  <c r="I5" i="15"/>
  <c r="J5" i="15"/>
  <c r="K5" i="15"/>
  <c r="H6" i="15"/>
  <c r="I6" i="15"/>
  <c r="J6" i="15"/>
  <c r="K6" i="15"/>
  <c r="H7" i="15"/>
  <c r="I7" i="15"/>
  <c r="J7" i="15"/>
  <c r="K7" i="15"/>
  <c r="H8" i="15"/>
  <c r="I8" i="15"/>
  <c r="J8" i="15"/>
  <c r="K8" i="15"/>
  <c r="H9" i="15"/>
  <c r="I9" i="15"/>
  <c r="J9" i="15"/>
  <c r="K9" i="15"/>
  <c r="H10" i="15"/>
  <c r="I10" i="15"/>
  <c r="J10" i="15"/>
  <c r="K10" i="15"/>
  <c r="H11" i="15"/>
  <c r="I11" i="15"/>
  <c r="J11" i="15"/>
  <c r="K11" i="15"/>
  <c r="H12" i="15"/>
  <c r="I12" i="15"/>
  <c r="J12" i="15"/>
  <c r="K12" i="15"/>
  <c r="H13" i="15"/>
  <c r="I13" i="15"/>
  <c r="J13" i="15"/>
  <c r="K13" i="15"/>
  <c r="K4" i="15"/>
  <c r="J4" i="15"/>
  <c r="K73" i="15"/>
  <c r="J73" i="15"/>
  <c r="I73" i="15"/>
  <c r="H73" i="15"/>
  <c r="K72" i="15"/>
  <c r="J72" i="15"/>
  <c r="I72" i="15"/>
  <c r="H72" i="15"/>
  <c r="K71" i="15"/>
  <c r="J71" i="15"/>
  <c r="I71" i="15"/>
  <c r="H71" i="15"/>
  <c r="K70" i="15"/>
  <c r="J70" i="15"/>
  <c r="I70" i="15"/>
  <c r="H70" i="15"/>
  <c r="K69" i="15"/>
  <c r="J69" i="15"/>
  <c r="I69" i="15"/>
  <c r="H69" i="15"/>
  <c r="K68" i="15"/>
  <c r="J68" i="15"/>
  <c r="I68" i="15"/>
  <c r="H68" i="15"/>
  <c r="K67" i="15"/>
  <c r="J67" i="15"/>
  <c r="I67" i="15"/>
  <c r="H67" i="15"/>
  <c r="K66" i="15"/>
  <c r="J66" i="15"/>
  <c r="I66" i="15"/>
  <c r="H66" i="15"/>
  <c r="K65" i="15"/>
  <c r="J65" i="15"/>
  <c r="I65" i="15"/>
  <c r="H65" i="15"/>
  <c r="K64" i="15"/>
  <c r="I64" i="15"/>
  <c r="H64" i="15"/>
  <c r="H52" i="15"/>
  <c r="K61" i="15"/>
  <c r="J61" i="15"/>
  <c r="I61" i="15"/>
  <c r="H61" i="15"/>
  <c r="K60" i="15"/>
  <c r="J60" i="15"/>
  <c r="I60" i="15"/>
  <c r="H60" i="15"/>
  <c r="K59" i="15"/>
  <c r="J59" i="15"/>
  <c r="I59" i="15"/>
  <c r="H59" i="15"/>
  <c r="K58" i="15"/>
  <c r="J58" i="15"/>
  <c r="I58" i="15"/>
  <c r="H58" i="15"/>
  <c r="K57" i="15"/>
  <c r="J57" i="15"/>
  <c r="I57" i="15"/>
  <c r="H57" i="15"/>
  <c r="K56" i="15"/>
  <c r="J56" i="15"/>
  <c r="I56" i="15"/>
  <c r="H56" i="15"/>
  <c r="K55" i="15"/>
  <c r="J55" i="15"/>
  <c r="I55" i="15"/>
  <c r="H55" i="15"/>
  <c r="K54" i="15"/>
  <c r="J54" i="15"/>
  <c r="I54" i="15"/>
  <c r="H54" i="15"/>
  <c r="K53" i="15"/>
  <c r="J53" i="15"/>
  <c r="I53" i="15"/>
  <c r="H53" i="15"/>
  <c r="K52" i="15"/>
  <c r="J52" i="15"/>
  <c r="I52" i="15"/>
  <c r="H41" i="15"/>
  <c r="I41" i="15"/>
  <c r="J41" i="15"/>
  <c r="K41" i="15"/>
  <c r="H42" i="15"/>
  <c r="I42" i="15"/>
  <c r="J42" i="15"/>
  <c r="K42" i="15"/>
  <c r="H43" i="15"/>
  <c r="I43" i="15"/>
  <c r="J43" i="15"/>
  <c r="K43" i="15"/>
  <c r="H44" i="15"/>
  <c r="I44" i="15"/>
  <c r="J44" i="15"/>
  <c r="K44" i="15"/>
  <c r="H45" i="15"/>
  <c r="I45" i="15"/>
  <c r="J45" i="15"/>
  <c r="K45" i="15"/>
  <c r="H46" i="15"/>
  <c r="I46" i="15"/>
  <c r="J46" i="15"/>
  <c r="K46" i="15"/>
  <c r="H47" i="15"/>
  <c r="I47" i="15"/>
  <c r="J47" i="15"/>
  <c r="K47" i="15"/>
  <c r="H48" i="15"/>
  <c r="I48" i="15"/>
  <c r="J48" i="15"/>
  <c r="K48" i="15"/>
  <c r="H49" i="15"/>
  <c r="I49" i="15"/>
  <c r="J49" i="15"/>
  <c r="K49" i="15"/>
  <c r="K40" i="15"/>
  <c r="J40" i="15"/>
  <c r="I40" i="15"/>
  <c r="H40" i="15"/>
  <c r="H17" i="15"/>
  <c r="I17" i="15"/>
  <c r="J17" i="15"/>
  <c r="K17" i="15"/>
  <c r="H18" i="15"/>
  <c r="I18" i="15"/>
  <c r="J18" i="15"/>
  <c r="K18" i="15"/>
  <c r="H19" i="15"/>
  <c r="I19" i="15"/>
  <c r="J19" i="15"/>
  <c r="K19" i="15"/>
  <c r="H20" i="15"/>
  <c r="I20" i="15"/>
  <c r="J20" i="15"/>
  <c r="K20" i="15"/>
  <c r="H21" i="15"/>
  <c r="I21" i="15"/>
  <c r="J21" i="15"/>
  <c r="K21" i="15"/>
  <c r="H22" i="15"/>
  <c r="I22" i="15"/>
  <c r="J22" i="15"/>
  <c r="K22" i="15"/>
  <c r="H23" i="15"/>
  <c r="I23" i="15"/>
  <c r="J23" i="15"/>
  <c r="K23" i="15"/>
  <c r="H24" i="15"/>
  <c r="I24" i="15"/>
  <c r="J24" i="15"/>
  <c r="K24" i="15"/>
  <c r="H25" i="15"/>
  <c r="I25" i="15"/>
  <c r="J25" i="15"/>
  <c r="K25" i="15"/>
  <c r="K16" i="15"/>
  <c r="J16" i="15"/>
  <c r="I16" i="15"/>
  <c r="H16" i="15"/>
  <c r="H29" i="15"/>
  <c r="I29" i="15"/>
  <c r="J29" i="15"/>
  <c r="K29" i="15"/>
  <c r="H30" i="15"/>
  <c r="I30" i="15"/>
  <c r="J30" i="15"/>
  <c r="K30" i="15"/>
  <c r="H31" i="15"/>
  <c r="I31" i="15"/>
  <c r="J31" i="15"/>
  <c r="K31" i="15"/>
  <c r="H32" i="15"/>
  <c r="I32" i="15"/>
  <c r="J32" i="15"/>
  <c r="K32" i="15"/>
  <c r="H33" i="15"/>
  <c r="I33" i="15"/>
  <c r="J33" i="15"/>
  <c r="K33" i="15"/>
  <c r="H34" i="15"/>
  <c r="I34" i="15"/>
  <c r="J34" i="15"/>
  <c r="K34" i="15"/>
  <c r="H35" i="15"/>
  <c r="I35" i="15"/>
  <c r="J35" i="15"/>
  <c r="K35" i="15"/>
  <c r="H36" i="15"/>
  <c r="I36" i="15"/>
  <c r="J36" i="15"/>
  <c r="K36" i="15"/>
  <c r="H37" i="15"/>
  <c r="I37" i="15"/>
  <c r="J37" i="15"/>
  <c r="K37" i="15"/>
  <c r="K28" i="15"/>
  <c r="J28" i="15"/>
  <c r="H28" i="15"/>
  <c r="I28" i="15"/>
  <c r="L17" i="16" l="1"/>
  <c r="L41" i="16"/>
  <c r="L45" i="16"/>
  <c r="L49" i="16"/>
  <c r="L65" i="16"/>
  <c r="P67" i="16"/>
  <c r="L69" i="16"/>
  <c r="P71" i="16"/>
  <c r="L73" i="16"/>
  <c r="L16" i="16"/>
  <c r="L19" i="16"/>
  <c r="L43" i="16"/>
  <c r="L47" i="16"/>
  <c r="P65" i="16"/>
  <c r="L67" i="16"/>
  <c r="P69" i="16"/>
  <c r="L71" i="16"/>
  <c r="P73" i="16"/>
  <c r="P41" i="16"/>
  <c r="P43" i="16"/>
  <c r="P45" i="16"/>
  <c r="P47" i="16"/>
  <c r="P49" i="16"/>
  <c r="L53" i="16"/>
  <c r="P53" i="16"/>
  <c r="L55" i="16"/>
  <c r="P55" i="16"/>
  <c r="L57" i="16"/>
  <c r="P57" i="16"/>
  <c r="L59" i="16"/>
  <c r="P59" i="16"/>
  <c r="L61" i="16"/>
  <c r="P61" i="16"/>
  <c r="L32" i="16"/>
  <c r="P32" i="16"/>
  <c r="P34" i="16"/>
  <c r="P17" i="16"/>
  <c r="P19" i="16"/>
  <c r="P21" i="16"/>
  <c r="P23" i="16"/>
  <c r="P25" i="16"/>
  <c r="P16" i="16"/>
  <c r="P18" i="16"/>
  <c r="P20" i="16"/>
  <c r="P22" i="16"/>
  <c r="P24" i="16"/>
  <c r="P28" i="16"/>
  <c r="P30" i="16"/>
  <c r="L36" i="16"/>
  <c r="P36" i="16"/>
  <c r="P33" i="16"/>
  <c r="P40" i="16"/>
  <c r="P42" i="16"/>
  <c r="P44" i="16"/>
  <c r="P46" i="16"/>
  <c r="P48" i="16"/>
  <c r="P52" i="16"/>
  <c r="P54" i="16"/>
  <c r="P56" i="16"/>
  <c r="P58" i="16"/>
  <c r="P60" i="16"/>
  <c r="P64" i="16"/>
  <c r="P66" i="16"/>
  <c r="P68" i="16"/>
  <c r="P70" i="16"/>
  <c r="P72" i="16"/>
  <c r="L4" i="16"/>
  <c r="P4" i="16"/>
  <c r="L5" i="16"/>
  <c r="P5" i="16"/>
  <c r="L6" i="16"/>
  <c r="P6" i="16"/>
  <c r="L7" i="16"/>
  <c r="P7" i="16"/>
  <c r="L8" i="16"/>
  <c r="P8" i="16"/>
  <c r="L9" i="16"/>
  <c r="P9" i="16"/>
  <c r="L10" i="16"/>
  <c r="P10" i="16"/>
  <c r="L11" i="16"/>
  <c r="P11" i="16"/>
  <c r="L12" i="16"/>
  <c r="P12" i="16"/>
  <c r="L13" i="16"/>
  <c r="L21" i="16"/>
  <c r="L23" i="16"/>
  <c r="L25" i="16"/>
  <c r="L29" i="16"/>
  <c r="L31" i="16"/>
  <c r="L35" i="16"/>
  <c r="L20" i="16"/>
  <c r="L22" i="16"/>
  <c r="L24" i="16"/>
  <c r="L28" i="16"/>
  <c r="L30" i="16"/>
  <c r="L33" i="16"/>
  <c r="L37" i="16"/>
  <c r="L34" i="16"/>
  <c r="L40" i="16"/>
  <c r="L42" i="16"/>
  <c r="L44" i="16"/>
  <c r="L46" i="16"/>
  <c r="L48" i="16"/>
  <c r="L52" i="16"/>
  <c r="L54" i="16"/>
  <c r="L56" i="16"/>
  <c r="L58" i="16"/>
  <c r="L60" i="16"/>
  <c r="L64" i="16"/>
  <c r="L66" i="16"/>
  <c r="L68" i="16"/>
  <c r="L70" i="16"/>
  <c r="L72" i="16"/>
  <c r="O65" i="15"/>
  <c r="J64" i="15"/>
  <c r="L64" i="15" s="1"/>
  <c r="L16" i="15"/>
  <c r="L5" i="15"/>
  <c r="L6" i="15"/>
  <c r="L7" i="15"/>
  <c r="L8" i="15"/>
  <c r="L9" i="15"/>
  <c r="L10" i="15"/>
  <c r="L11" i="15"/>
  <c r="L12" i="15"/>
  <c r="L13" i="15"/>
  <c r="O73" i="15"/>
  <c r="N73" i="15"/>
  <c r="P73" i="15" s="1"/>
  <c r="L73" i="15"/>
  <c r="O72" i="15"/>
  <c r="N72" i="15"/>
  <c r="L72" i="15"/>
  <c r="O71" i="15"/>
  <c r="N71" i="15"/>
  <c r="L71" i="15"/>
  <c r="O70" i="15"/>
  <c r="N70" i="15"/>
  <c r="L70" i="15"/>
  <c r="O69" i="15"/>
  <c r="N69" i="15"/>
  <c r="P69" i="15" s="1"/>
  <c r="L69" i="15"/>
  <c r="O68" i="15"/>
  <c r="N68" i="15"/>
  <c r="L68" i="15"/>
  <c r="O67" i="15"/>
  <c r="N67" i="15"/>
  <c r="L67" i="15"/>
  <c r="O66" i="15"/>
  <c r="N66" i="15"/>
  <c r="L66" i="15"/>
  <c r="N65" i="15"/>
  <c r="P65" i="15" s="1"/>
  <c r="L65" i="15"/>
  <c r="O64" i="15"/>
  <c r="N64" i="15"/>
  <c r="O61" i="15"/>
  <c r="N61" i="15"/>
  <c r="P61" i="15" s="1"/>
  <c r="L61" i="15"/>
  <c r="O60" i="15"/>
  <c r="N60" i="15"/>
  <c r="L60" i="15"/>
  <c r="O59" i="15"/>
  <c r="N59" i="15"/>
  <c r="P59" i="15" s="1"/>
  <c r="L59" i="15"/>
  <c r="O58" i="15"/>
  <c r="N58" i="15"/>
  <c r="L58" i="15"/>
  <c r="O57" i="15"/>
  <c r="N57" i="15"/>
  <c r="L57" i="15"/>
  <c r="O56" i="15"/>
  <c r="N56" i="15"/>
  <c r="L56" i="15"/>
  <c r="O55" i="15"/>
  <c r="N55" i="15"/>
  <c r="L55" i="15"/>
  <c r="O54" i="15"/>
  <c r="N54" i="15"/>
  <c r="L54" i="15"/>
  <c r="O53" i="15"/>
  <c r="N53" i="15"/>
  <c r="L53" i="15"/>
  <c r="O52" i="15"/>
  <c r="N52" i="15"/>
  <c r="O49" i="15"/>
  <c r="N49" i="15"/>
  <c r="L49" i="15"/>
  <c r="O48" i="15"/>
  <c r="N48" i="15"/>
  <c r="L48" i="15"/>
  <c r="O47" i="15"/>
  <c r="N47" i="15"/>
  <c r="L47" i="15"/>
  <c r="O46" i="15"/>
  <c r="N46" i="15"/>
  <c r="P46" i="15" s="1"/>
  <c r="L46" i="15"/>
  <c r="O45" i="15"/>
  <c r="N45" i="15"/>
  <c r="L45" i="15"/>
  <c r="O44" i="15"/>
  <c r="N44" i="15"/>
  <c r="L44" i="15"/>
  <c r="O43" i="15"/>
  <c r="N43" i="15"/>
  <c r="L43" i="15"/>
  <c r="O42" i="15"/>
  <c r="N42" i="15"/>
  <c r="L42" i="15"/>
  <c r="O41" i="15"/>
  <c r="N41" i="15"/>
  <c r="L41" i="15"/>
  <c r="O40" i="15"/>
  <c r="N40" i="15"/>
  <c r="L40" i="15"/>
  <c r="O37" i="15"/>
  <c r="N37" i="15"/>
  <c r="L37" i="15"/>
  <c r="O36" i="15"/>
  <c r="N36" i="15"/>
  <c r="P36" i="15" s="1"/>
  <c r="L36" i="15"/>
  <c r="O35" i="15"/>
  <c r="N35" i="15"/>
  <c r="L35" i="15"/>
  <c r="O34" i="15"/>
  <c r="N34" i="15"/>
  <c r="L34" i="15"/>
  <c r="P33" i="15"/>
  <c r="O33" i="15"/>
  <c r="N33" i="15"/>
  <c r="L33" i="15"/>
  <c r="O32" i="15"/>
  <c r="N32" i="15"/>
  <c r="P32" i="15" s="1"/>
  <c r="L32" i="15"/>
  <c r="P31" i="15"/>
  <c r="O31" i="15"/>
  <c r="N31" i="15"/>
  <c r="L31" i="15"/>
  <c r="O30" i="15"/>
  <c r="N30" i="15"/>
  <c r="P30" i="15" s="1"/>
  <c r="L30" i="15"/>
  <c r="P29" i="15"/>
  <c r="O29" i="15"/>
  <c r="N29" i="15"/>
  <c r="L29" i="15"/>
  <c r="O28" i="15"/>
  <c r="N28" i="15"/>
  <c r="P28" i="15" s="1"/>
  <c r="L28" i="15"/>
  <c r="P25" i="15"/>
  <c r="O25" i="15"/>
  <c r="N25" i="15"/>
  <c r="L25" i="15"/>
  <c r="O24" i="15"/>
  <c r="N24" i="15"/>
  <c r="P24" i="15" s="1"/>
  <c r="L24" i="15"/>
  <c r="P23" i="15"/>
  <c r="O23" i="15"/>
  <c r="N23" i="15"/>
  <c r="L23" i="15"/>
  <c r="O22" i="15"/>
  <c r="N22" i="15"/>
  <c r="P22" i="15" s="1"/>
  <c r="L22" i="15"/>
  <c r="P21" i="15"/>
  <c r="O21" i="15"/>
  <c r="N21" i="15"/>
  <c r="L21" i="15"/>
  <c r="O20" i="15"/>
  <c r="N20" i="15"/>
  <c r="P20" i="15" s="1"/>
  <c r="L20" i="15"/>
  <c r="P19" i="15"/>
  <c r="O19" i="15"/>
  <c r="N19" i="15"/>
  <c r="L19" i="15"/>
  <c r="O18" i="15"/>
  <c r="N18" i="15"/>
  <c r="P18" i="15" s="1"/>
  <c r="L18" i="15"/>
  <c r="P17" i="15"/>
  <c r="O17" i="15"/>
  <c r="N17" i="15"/>
  <c r="L17" i="15"/>
  <c r="O16" i="15"/>
  <c r="N16" i="15"/>
  <c r="P16" i="15" s="1"/>
  <c r="O13" i="15"/>
  <c r="N13" i="15"/>
  <c r="O12" i="15"/>
  <c r="N12" i="15"/>
  <c r="P11" i="15"/>
  <c r="O11" i="15"/>
  <c r="N11" i="15"/>
  <c r="O10" i="15"/>
  <c r="N10" i="15"/>
  <c r="P9" i="15"/>
  <c r="O9" i="15"/>
  <c r="N9" i="15"/>
  <c r="O8" i="15"/>
  <c r="N8" i="15"/>
  <c r="O7" i="15"/>
  <c r="N7" i="15"/>
  <c r="P7" i="15" s="1"/>
  <c r="O6" i="15"/>
  <c r="N6" i="15"/>
  <c r="P6" i="15" s="1"/>
  <c r="O5" i="15"/>
  <c r="N5" i="15"/>
  <c r="P5" i="15" s="1"/>
  <c r="O4" i="15"/>
  <c r="N4" i="15"/>
  <c r="L4" i="15"/>
  <c r="L14" i="15" l="1"/>
  <c r="P34" i="15"/>
  <c r="P68" i="15"/>
  <c r="L38" i="16"/>
  <c r="P42" i="15"/>
  <c r="P55" i="15"/>
  <c r="L74" i="16"/>
  <c r="P35" i="15"/>
  <c r="L50" i="15"/>
  <c r="P58" i="15"/>
  <c r="L26" i="15"/>
  <c r="L74" i="15"/>
  <c r="L50" i="16"/>
  <c r="P43" i="15"/>
  <c r="P72" i="15"/>
  <c r="L14" i="16"/>
  <c r="L26" i="16"/>
  <c r="L38" i="15"/>
  <c r="P41" i="15"/>
  <c r="P49" i="15"/>
  <c r="P54" i="15"/>
  <c r="L62" i="16"/>
  <c r="P66" i="15"/>
  <c r="P70" i="15"/>
  <c r="P64" i="15"/>
  <c r="P67" i="15"/>
  <c r="P71" i="15"/>
  <c r="P40" i="15"/>
  <c r="P44" i="15"/>
  <c r="P48" i="15"/>
  <c r="P53" i="15"/>
  <c r="P57" i="15"/>
  <c r="P45" i="15"/>
  <c r="P47" i="15"/>
  <c r="P52" i="15"/>
  <c r="P56" i="15"/>
  <c r="P60" i="15"/>
  <c r="P37" i="15"/>
  <c r="P4" i="15"/>
  <c r="P12" i="15"/>
  <c r="P10" i="15"/>
  <c r="P13" i="15"/>
  <c r="P8" i="15"/>
  <c r="L52" i="15"/>
  <c r="L62" i="15" s="1"/>
</calcChain>
</file>

<file path=xl/sharedStrings.xml><?xml version="1.0" encoding="utf-8"?>
<sst xmlns="http://schemas.openxmlformats.org/spreadsheetml/2006/main" count="186" uniqueCount="31">
  <si>
    <t>CPU</t>
  </si>
  <si>
    <t>LPM</t>
  </si>
  <si>
    <t>RX</t>
  </si>
  <si>
    <t>Total</t>
  </si>
  <si>
    <t>Duty Cycle</t>
  </si>
  <si>
    <t>TX</t>
  </si>
  <si>
    <t>Raw Data</t>
  </si>
  <si>
    <t>Energy Consumption</t>
  </si>
  <si>
    <t>ALL TX</t>
  </si>
  <si>
    <t>ALL RX</t>
  </si>
  <si>
    <t>ALL LPM</t>
  </si>
  <si>
    <t>ALL CPU</t>
  </si>
  <si>
    <t>a</t>
  </si>
  <si>
    <t>IDLE</t>
  </si>
  <si>
    <t>Data tate 5 packet/s, ping6 -t 0.2</t>
  </si>
  <si>
    <t>Data tate 4 packet/s, ping6 -t 0.25</t>
  </si>
  <si>
    <t>Data tate 3 packet/s, ping6 -t 0.33</t>
  </si>
  <si>
    <t>Data tate 2 packet/s, ping6 -t 0.5</t>
  </si>
  <si>
    <t>Data tate 1 packet/s, ping6 -t 1</t>
  </si>
  <si>
    <t>Energy Consumption (Power - mW)</t>
  </si>
  <si>
    <t>Energy Consumption (mJ)</t>
  </si>
  <si>
    <t>Idle</t>
  </si>
  <si>
    <t>1 packet/s</t>
  </si>
  <si>
    <t>2 packet/s</t>
  </si>
  <si>
    <t>3 packet/s</t>
  </si>
  <si>
    <t>4 packet/s</t>
  </si>
  <si>
    <t>5 packet/s</t>
  </si>
  <si>
    <t>Router</t>
  </si>
  <si>
    <t>End-node</t>
  </si>
  <si>
    <t>Lifetime (year)</t>
  </si>
  <si>
    <t>Node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</si>
</sst>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10" fontId="0" fillId="0" borderId="0" xfId="1" applyNumberFormat="1" applyFont="1"/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0" xfId="0" applyFont="1"/>
    <xf numFmtId="10" fontId="4" fillId="0" borderId="0" xfId="1" applyNumberFormat="1" applyFont="1"/>
    <xf numFmtId="0" fontId="4" fillId="0" borderId="0" xfId="0" applyFont="1"/>
    <xf numFmtId="10" fontId="4" fillId="0" borderId="0" xfId="0" applyNumberFormat="1" applyFont="1"/>
    <xf numFmtId="0" fontId="2" fillId="0" borderId="0" xfId="0" applyFont="1"/>
    <xf numFmtId="0" fontId="5" fillId="0" borderId="0" xfId="0" applyFont="1"/>
    <xf numFmtId="10" fontId="6" fillId="0" borderId="0" xfId="1" applyNumberFormat="1" applyFont="1"/>
    <xf numFmtId="10" fontId="7" fillId="0" borderId="0" xfId="1" applyNumberFormat="1" applyFont="1"/>
    <xf numFmtId="0" fontId="7" fillId="0" borderId="0" xfId="0" applyFont="1"/>
    <xf numFmtId="10" fontId="2" fillId="0" borderId="0" xfId="1" applyNumberFormat="1" applyFont="1"/>
    <xf numFmtId="10" fontId="8" fillId="0" borderId="0" xfId="1" applyNumberFormat="1" applyFont="1"/>
    <xf numFmtId="0" fontId="6" fillId="0" borderId="0" xfId="0" applyFont="1"/>
    <xf numFmtId="0" fontId="6" fillId="4" borderId="0" xfId="0" applyFont="1" applyFill="1" applyAlignment="1">
      <alignment textRotation="90"/>
    </xf>
    <xf numFmtId="0" fontId="0" fillId="0" borderId="5" xfId="0" applyBorder="1"/>
    <xf numFmtId="0" fontId="0" fillId="4" borderId="0" xfId="0" applyFill="1" applyAlignment="1">
      <alignment textRotation="90"/>
    </xf>
    <xf numFmtId="0" fontId="9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0" fillId="0" borderId="0" xfId="0" applyFont="1"/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" fontId="0" fillId="0" borderId="5" xfId="0" applyNumberFormat="1" applyBorder="1"/>
    <xf numFmtId="0" fontId="6" fillId="4" borderId="0" xfId="0" applyFont="1" applyFill="1" applyAlignment="1">
      <alignment textRotation="90"/>
    </xf>
    <xf numFmtId="2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/>
    <xf numFmtId="11" fontId="7" fillId="3" borderId="0" xfId="1" applyNumberFormat="1" applyFont="1" applyFill="1" applyAlignment="1">
      <alignment horizontal="center"/>
    </xf>
    <xf numFmtId="11" fontId="7" fillId="3" borderId="0" xfId="0" applyNumberFormat="1" applyFont="1" applyFill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endnode!$N$51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endnode!$N$52:$N$61</c:f>
              <c:numCache>
                <c:formatCode>0.00%</c:formatCode>
                <c:ptCount val="10"/>
                <c:pt idx="0">
                  <c:v>1.414489354685038E-2</c:v>
                </c:pt>
                <c:pt idx="1">
                  <c:v>2.3452985605688089E-2</c:v>
                </c:pt>
                <c:pt idx="2">
                  <c:v>1.2426628227289108E-2</c:v>
                </c:pt>
                <c:pt idx="3">
                  <c:v>1.3122333619375979E-2</c:v>
                </c:pt>
                <c:pt idx="4">
                  <c:v>1.5176864974445713E-2</c:v>
                </c:pt>
                <c:pt idx="5">
                  <c:v>1.4832081287748487E-2</c:v>
                </c:pt>
                <c:pt idx="6">
                  <c:v>2.5819253018300594E-2</c:v>
                </c:pt>
                <c:pt idx="7">
                  <c:v>2.7265476259599606E-2</c:v>
                </c:pt>
                <c:pt idx="8">
                  <c:v>1.5168681726426244E-2</c:v>
                </c:pt>
                <c:pt idx="9">
                  <c:v>1.5131512754923153E-2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B-411E-BED3-89A3E59D86E1}"/>
            </c:ext>
          </c:extLst>
        </c:ser>
        <c:ser>
          <c:idx val="1"/>
          <c:order val="1"/>
          <c:tx>
            <c:strRef>
              <c:f>endnode!$O$51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endnode!$O$52:$O$61</c:f>
              <c:numCache>
                <c:formatCode>0.00%</c:formatCode>
                <c:ptCount val="10"/>
                <c:pt idx="0">
                  <c:v>5.4005276851478615E-2</c:v>
                </c:pt>
                <c:pt idx="1">
                  <c:v>5.5408785630732302E-2</c:v>
                </c:pt>
                <c:pt idx="2">
                  <c:v>5.0534140397383354E-2</c:v>
                </c:pt>
                <c:pt idx="3">
                  <c:v>5.304207880729378E-2</c:v>
                </c:pt>
                <c:pt idx="4">
                  <c:v>6.0872326264433438E-2</c:v>
                </c:pt>
                <c:pt idx="5">
                  <c:v>5.7620573670077078E-2</c:v>
                </c:pt>
                <c:pt idx="6">
                  <c:v>5.0567028404841494E-2</c:v>
                </c:pt>
                <c:pt idx="7">
                  <c:v>5.4103114963007334E-2</c:v>
                </c:pt>
                <c:pt idx="8">
                  <c:v>5.7043649278823397E-2</c:v>
                </c:pt>
                <c:pt idx="9">
                  <c:v>4.9867221966456397E-2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B-411E-BED3-89A3E59D86E1}"/>
            </c:ext>
          </c:extLst>
        </c:ser>
        <c:ser>
          <c:idx val="2"/>
          <c:order val="2"/>
          <c:tx>
            <c:strRef>
              <c:f>endnode!$P$51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endnode!$P$52:$P$61</c:f>
              <c:numCache>
                <c:formatCode>0.00%</c:formatCode>
                <c:ptCount val="10"/>
                <c:pt idx="0">
                  <c:v>6.8150170398328991E-2</c:v>
                </c:pt>
                <c:pt idx="1">
                  <c:v>7.8861771236420394E-2</c:v>
                </c:pt>
                <c:pt idx="2">
                  <c:v>6.2960768624672467E-2</c:v>
                </c:pt>
                <c:pt idx="3">
                  <c:v>6.6164412426669761E-2</c:v>
                </c:pt>
                <c:pt idx="4">
                  <c:v>7.6049191238879155E-2</c:v>
                </c:pt>
                <c:pt idx="5">
                  <c:v>7.245265495782556E-2</c:v>
                </c:pt>
                <c:pt idx="6">
                  <c:v>7.6386281423142091E-2</c:v>
                </c:pt>
                <c:pt idx="7">
                  <c:v>8.1368591222606937E-2</c:v>
                </c:pt>
                <c:pt idx="8">
                  <c:v>7.2212331005249639E-2</c:v>
                </c:pt>
                <c:pt idx="9">
                  <c:v>6.4998734721379556E-2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B-411E-BED3-89A3E59D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8672"/>
        <c:axId val="56750464"/>
      </c:lineChart>
      <c:catAx>
        <c:axId val="567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750464"/>
        <c:crosses val="autoZero"/>
        <c:auto val="1"/>
        <c:lblAlgn val="ctr"/>
        <c:lblOffset val="100"/>
        <c:noMultiLvlLbl val="0"/>
      </c:catAx>
      <c:valAx>
        <c:axId val="567504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67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endnode!$H$27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endnode!$G$28:$G$37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endnode!$H$28:$H$37</c:f>
              <c:numCache>
                <c:formatCode>General</c:formatCode>
                <c:ptCount val="10"/>
                <c:pt idx="0">
                  <c:v>7.1675903320312512E-2</c:v>
                </c:pt>
                <c:pt idx="1">
                  <c:v>5.7935302734374992E-2</c:v>
                </c:pt>
                <c:pt idx="2">
                  <c:v>6.7050384521484374E-2</c:v>
                </c:pt>
                <c:pt idx="3">
                  <c:v>7.7694213867187514E-2</c:v>
                </c:pt>
                <c:pt idx="4">
                  <c:v>5.8560699462890629E-2</c:v>
                </c:pt>
                <c:pt idx="5">
                  <c:v>8.4504089355468756E-2</c:v>
                </c:pt>
                <c:pt idx="6">
                  <c:v>7.559445190429688E-2</c:v>
                </c:pt>
                <c:pt idx="7">
                  <c:v>7.570623779296877E-2</c:v>
                </c:pt>
                <c:pt idx="8">
                  <c:v>7.7609619140625002E-2</c:v>
                </c:pt>
                <c:pt idx="9">
                  <c:v>6.9842010498046878E-2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7-456F-BEE1-523AA2EF56C1}"/>
            </c:ext>
          </c:extLst>
        </c:ser>
        <c:ser>
          <c:idx val="1"/>
          <c:order val="1"/>
          <c:tx>
            <c:strRef>
              <c:f>endnode!$I$27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endnode!$G$28:$G$37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endnode!$I$28:$I$37</c:f>
              <c:numCache>
                <c:formatCode>General</c:formatCode>
                <c:ptCount val="10"/>
                <c:pt idx="0">
                  <c:v>3.0595697021484373E-3</c:v>
                </c:pt>
                <c:pt idx="1">
                  <c:v>3.1054421997070312E-3</c:v>
                </c:pt>
                <c:pt idx="2">
                  <c:v>3.075119018554688E-3</c:v>
                </c:pt>
                <c:pt idx="3">
                  <c:v>3.0410998535156256E-3</c:v>
                </c:pt>
                <c:pt idx="4">
                  <c:v>3.1026928710937507E-3</c:v>
                </c:pt>
                <c:pt idx="5">
                  <c:v>3.0157415771484377E-3</c:v>
                </c:pt>
                <c:pt idx="6">
                  <c:v>3.0462762451171875E-3</c:v>
                </c:pt>
                <c:pt idx="7">
                  <c:v>3.0462460327148441E-3</c:v>
                </c:pt>
                <c:pt idx="8">
                  <c:v>3.039800720214844E-3</c:v>
                </c:pt>
                <c:pt idx="9">
                  <c:v>3.0658941650390627E-3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7-456F-BEE1-523AA2EF56C1}"/>
            </c:ext>
          </c:extLst>
        </c:ser>
        <c:ser>
          <c:idx val="2"/>
          <c:order val="2"/>
          <c:tx>
            <c:strRef>
              <c:f>endnode!$J$27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endnode!$G$28:$G$37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endnode!$J$28:$J$37</c:f>
              <c:numCache>
                <c:formatCode>General</c:formatCode>
                <c:ptCount val="10"/>
                <c:pt idx="0">
                  <c:v>0.48634826660156244</c:v>
                </c:pt>
                <c:pt idx="1">
                  <c:v>0.39586486816406252</c:v>
                </c:pt>
                <c:pt idx="2">
                  <c:v>0.46818786621093744</c:v>
                </c:pt>
                <c:pt idx="3">
                  <c:v>0.55771545410156242</c:v>
                </c:pt>
                <c:pt idx="4">
                  <c:v>0.39602416992187495</c:v>
                </c:pt>
                <c:pt idx="5">
                  <c:v>0.98018371582031238</c:v>
                </c:pt>
                <c:pt idx="6">
                  <c:v>0.50482727050781251</c:v>
                </c:pt>
                <c:pt idx="7">
                  <c:v>0.54003295898437487</c:v>
                </c:pt>
                <c:pt idx="8">
                  <c:v>0.55835266113281246</c:v>
                </c:pt>
                <c:pt idx="9">
                  <c:v>0.46850646972656246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7-456F-BEE1-523AA2EF56C1}"/>
            </c:ext>
          </c:extLst>
        </c:ser>
        <c:ser>
          <c:idx val="3"/>
          <c:order val="3"/>
          <c:tx>
            <c:strRef>
              <c:f>endnode!$K$27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endnode!$G$28:$G$37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endnode!$K$28:$K$37</c:f>
              <c:numCache>
                <c:formatCode>General</c:formatCode>
                <c:ptCount val="10"/>
                <c:pt idx="0">
                  <c:v>2.2137963867187502</c:v>
                </c:pt>
                <c:pt idx="1">
                  <c:v>1.8088000488281253</c:v>
                </c:pt>
                <c:pt idx="2">
                  <c:v>2.2105261230468751</c:v>
                </c:pt>
                <c:pt idx="3">
                  <c:v>2.49607177734375</c:v>
                </c:pt>
                <c:pt idx="4">
                  <c:v>1.9824682617187499</c:v>
                </c:pt>
                <c:pt idx="5">
                  <c:v>2.2688745117187503</c:v>
                </c:pt>
                <c:pt idx="6">
                  <c:v>2.3578601074218755</c:v>
                </c:pt>
                <c:pt idx="7">
                  <c:v>2.4692211914062496</c:v>
                </c:pt>
                <c:pt idx="8">
                  <c:v>2.40140625</c:v>
                </c:pt>
                <c:pt idx="9">
                  <c:v>2.2196484375000001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87-456F-BEE1-523AA2EF56C1}"/>
            </c:ext>
          </c:extLst>
        </c:ser>
        <c:ser>
          <c:idx val="4"/>
          <c:order val="4"/>
          <c:tx>
            <c:strRef>
              <c:f>endnode!$L$27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endnode!$G$28:$G$37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endnode!$L$28:$L$37</c:f>
              <c:numCache>
                <c:formatCode>General</c:formatCode>
                <c:ptCount val="10"/>
                <c:pt idx="0">
                  <c:v>2.7748801263427736</c:v>
                </c:pt>
                <c:pt idx="1">
                  <c:v>2.2657056619262699</c:v>
                </c:pt>
                <c:pt idx="2">
                  <c:v>2.7488394927978517</c:v>
                </c:pt>
                <c:pt idx="3">
                  <c:v>3.1345225451660155</c:v>
                </c:pt>
                <c:pt idx="4">
                  <c:v>2.4401558239746093</c:v>
                </c:pt>
                <c:pt idx="5">
                  <c:v>3.3365780584716802</c:v>
                </c:pt>
                <c:pt idx="6">
                  <c:v>2.9413281060791019</c:v>
                </c:pt>
                <c:pt idx="7">
                  <c:v>3.0880066342163079</c:v>
                </c:pt>
                <c:pt idx="8">
                  <c:v>3.0404083309936523</c:v>
                </c:pt>
                <c:pt idx="9">
                  <c:v>2.7610628118896487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87-456F-BEE1-523AA2EF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17216"/>
        <c:axId val="73018752"/>
      </c:lineChart>
      <c:catAx>
        <c:axId val="730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18752"/>
        <c:crosses val="autoZero"/>
        <c:auto val="1"/>
        <c:lblAlgn val="ctr"/>
        <c:lblOffset val="100"/>
        <c:noMultiLvlLbl val="0"/>
      </c:catAx>
      <c:valAx>
        <c:axId val="730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1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7369271148822"/>
          <c:y val="9.3406263148404414E-3"/>
          <c:w val="0.32426307288512018"/>
          <c:h val="0.9202500450802416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endnode!$N$15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endnode!$M$16:$M$26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endnode!$N$16:$N$26</c:f>
              <c:numCache>
                <c:formatCode>0.00%</c:formatCode>
                <c:ptCount val="11"/>
                <c:pt idx="0">
                  <c:v>6.8965938336696658E-3</c:v>
                </c:pt>
                <c:pt idx="1">
                  <c:v>6.8996046465479082E-3</c:v>
                </c:pt>
                <c:pt idx="2">
                  <c:v>5.8683260004701986E-3</c:v>
                </c:pt>
                <c:pt idx="3">
                  <c:v>5.1778354449702338E-3</c:v>
                </c:pt>
                <c:pt idx="4">
                  <c:v>6.2220078339902361E-3</c:v>
                </c:pt>
                <c:pt idx="5">
                  <c:v>5.512652238942645E-3</c:v>
                </c:pt>
                <c:pt idx="6">
                  <c:v>5.5205601170065614E-3</c:v>
                </c:pt>
                <c:pt idx="7">
                  <c:v>5.1726821348681501E-3</c:v>
                </c:pt>
                <c:pt idx="8">
                  <c:v>6.4655040772073416E-3</c:v>
                </c:pt>
                <c:pt idx="9">
                  <c:v>5.51990279109244E-3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A-418E-B183-DA2784E1D9E1}"/>
            </c:ext>
          </c:extLst>
        </c:ser>
        <c:ser>
          <c:idx val="1"/>
          <c:order val="1"/>
          <c:tx>
            <c:strRef>
              <c:f>endnode!$O$15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endnode!$M$16:$M$26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endnode!$O$16:$O$26</c:f>
              <c:numCache>
                <c:formatCode>0.00%</c:formatCode>
                <c:ptCount val="11"/>
                <c:pt idx="0">
                  <c:v>2.9170851740023752E-2</c:v>
                </c:pt>
                <c:pt idx="1">
                  <c:v>3.1622170322541256E-2</c:v>
                </c:pt>
                <c:pt idx="2">
                  <c:v>2.8645491434137048E-2</c:v>
                </c:pt>
                <c:pt idx="3">
                  <c:v>2.606014348954358E-2</c:v>
                </c:pt>
                <c:pt idx="4">
                  <c:v>2.9397307867267904E-2</c:v>
                </c:pt>
                <c:pt idx="5">
                  <c:v>2.5658557431091848E-2</c:v>
                </c:pt>
                <c:pt idx="6">
                  <c:v>2.7566159699300465E-2</c:v>
                </c:pt>
                <c:pt idx="7">
                  <c:v>2.5961066030279263E-2</c:v>
                </c:pt>
                <c:pt idx="8">
                  <c:v>2.87725620743365E-2</c:v>
                </c:pt>
                <c:pt idx="9">
                  <c:v>2.7227042638806626E-2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A-418E-B183-DA2784E1D9E1}"/>
            </c:ext>
          </c:extLst>
        </c:ser>
        <c:ser>
          <c:idx val="2"/>
          <c:order val="2"/>
          <c:tx>
            <c:strRef>
              <c:f>endnode!$P$15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endnode!$M$16:$M$26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endnode!$P$16:$P$26</c:f>
              <c:numCache>
                <c:formatCode>0.00%</c:formatCode>
                <c:ptCount val="11"/>
                <c:pt idx="0">
                  <c:v>3.6067445573693416E-2</c:v>
                </c:pt>
                <c:pt idx="1">
                  <c:v>3.8521774969089165E-2</c:v>
                </c:pt>
                <c:pt idx="2">
                  <c:v>3.4513817434607248E-2</c:v>
                </c:pt>
                <c:pt idx="3">
                  <c:v>3.1237978934513813E-2</c:v>
                </c:pt>
                <c:pt idx="4">
                  <c:v>3.561931570125814E-2</c:v>
                </c:pt>
                <c:pt idx="5">
                  <c:v>3.1171209670034492E-2</c:v>
                </c:pt>
                <c:pt idx="6">
                  <c:v>3.3086719816307023E-2</c:v>
                </c:pt>
                <c:pt idx="7">
                  <c:v>3.1133748165147412E-2</c:v>
                </c:pt>
                <c:pt idx="8">
                  <c:v>3.5238066151543845E-2</c:v>
                </c:pt>
                <c:pt idx="9">
                  <c:v>3.2746945429899067E-2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A-418E-B183-DA2784E1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44352"/>
        <c:axId val="73045888"/>
      </c:lineChart>
      <c:catAx>
        <c:axId val="7304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45888"/>
        <c:crosses val="autoZero"/>
        <c:auto val="1"/>
        <c:lblAlgn val="ctr"/>
        <c:lblOffset val="100"/>
        <c:noMultiLvlLbl val="0"/>
      </c:catAx>
      <c:valAx>
        <c:axId val="730458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04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endnode!$N$27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endnode!$M$28:$M$37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endnode!$N$28:$N$37</c:f>
              <c:numCache>
                <c:formatCode>0.00%</c:formatCode>
                <c:ptCount val="10"/>
                <c:pt idx="0">
                  <c:v>9.3212835465453538E-3</c:v>
                </c:pt>
                <c:pt idx="1">
                  <c:v>7.5869291102989888E-3</c:v>
                </c:pt>
                <c:pt idx="2">
                  <c:v>8.9728676845482885E-3</c:v>
                </c:pt>
                <c:pt idx="3">
                  <c:v>1.0683943263103929E-2</c:v>
                </c:pt>
                <c:pt idx="4">
                  <c:v>7.5915119201394937E-3</c:v>
                </c:pt>
                <c:pt idx="5">
                  <c:v>1.8792147185301016E-2</c:v>
                </c:pt>
                <c:pt idx="6">
                  <c:v>9.6761290598368892E-3</c:v>
                </c:pt>
                <c:pt idx="7">
                  <c:v>1.0349849331839373E-2</c:v>
                </c:pt>
                <c:pt idx="8">
                  <c:v>1.0701277131019659E-2</c:v>
                </c:pt>
                <c:pt idx="9">
                  <c:v>8.9787544535049509E-3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2-421B-BD4B-5FAFC10C1E28}"/>
            </c:ext>
          </c:extLst>
        </c:ser>
        <c:ser>
          <c:idx val="1"/>
          <c:order val="1"/>
          <c:tx>
            <c:strRef>
              <c:f>endnode!$O$27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endnode!$M$28:$M$37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endnode!$O$28:$O$37</c:f>
              <c:numCache>
                <c:formatCode>0.00%</c:formatCode>
                <c:ptCount val="10"/>
                <c:pt idx="0">
                  <c:v>3.9269685219674534E-2</c:v>
                </c:pt>
                <c:pt idx="1">
                  <c:v>3.2084924756592387E-2</c:v>
                </c:pt>
                <c:pt idx="2">
                  <c:v>3.9210118976745041E-2</c:v>
                </c:pt>
                <c:pt idx="3">
                  <c:v>4.4255511340055176E-2</c:v>
                </c:pt>
                <c:pt idx="4">
                  <c:v>3.5172580167404134E-2</c:v>
                </c:pt>
                <c:pt idx="5">
                  <c:v>4.0259724394057859E-2</c:v>
                </c:pt>
                <c:pt idx="6">
                  <c:v>4.1828113597571957E-2</c:v>
                </c:pt>
                <c:pt idx="7">
                  <c:v>4.3799096906952106E-2</c:v>
                </c:pt>
                <c:pt idx="8">
                  <c:v>4.2597494588298514E-2</c:v>
                </c:pt>
                <c:pt idx="9">
                  <c:v>3.9370968185107054E-2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2-421B-BD4B-5FAFC10C1E28}"/>
            </c:ext>
          </c:extLst>
        </c:ser>
        <c:ser>
          <c:idx val="2"/>
          <c:order val="2"/>
          <c:tx>
            <c:strRef>
              <c:f>endnode!$P$27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endnode!$M$28:$M$37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endnode!$P$28:$P$37</c:f>
              <c:numCache>
                <c:formatCode>0.00%</c:formatCode>
                <c:ptCount val="10"/>
                <c:pt idx="0">
                  <c:v>4.8590968766219891E-2</c:v>
                </c:pt>
                <c:pt idx="1">
                  <c:v>3.9671853866891378E-2</c:v>
                </c:pt>
                <c:pt idx="2">
                  <c:v>4.818298666129333E-2</c:v>
                </c:pt>
                <c:pt idx="3">
                  <c:v>5.4939454603159105E-2</c:v>
                </c:pt>
                <c:pt idx="4">
                  <c:v>4.2764092087543629E-2</c:v>
                </c:pt>
                <c:pt idx="5">
                  <c:v>5.9051871579358872E-2</c:v>
                </c:pt>
                <c:pt idx="6">
                  <c:v>5.1504242657408848E-2</c:v>
                </c:pt>
                <c:pt idx="7">
                  <c:v>5.4148946238791476E-2</c:v>
                </c:pt>
                <c:pt idx="8">
                  <c:v>5.3298771719318169E-2</c:v>
                </c:pt>
                <c:pt idx="9">
                  <c:v>4.8349722638612008E-2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2-421B-BD4B-5FAFC10C1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9072"/>
        <c:axId val="73224960"/>
      </c:lineChart>
      <c:catAx>
        <c:axId val="732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224960"/>
        <c:crosses val="autoZero"/>
        <c:auto val="1"/>
        <c:lblAlgn val="ctr"/>
        <c:lblOffset val="100"/>
        <c:noMultiLvlLbl val="0"/>
      </c:catAx>
      <c:valAx>
        <c:axId val="73224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21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endnode!$R$3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endnode!$R$4:$R$13</c:f>
              <c:numCache>
                <c:formatCode>General</c:formatCode>
                <c:ptCount val="10"/>
                <c:pt idx="0">
                  <c:v>0.29683685302734375</c:v>
                </c:pt>
                <c:pt idx="1">
                  <c:v>0.61878021240234382</c:v>
                </c:pt>
                <c:pt idx="2">
                  <c:v>0.93912231445312511</c:v>
                </c:pt>
                <c:pt idx="3">
                  <c:v>1.2582861328125001</c:v>
                </c:pt>
                <c:pt idx="4">
                  <c:v>1.5904110717773441</c:v>
                </c:pt>
                <c:pt idx="5">
                  <c:v>1.9122940063476563</c:v>
                </c:pt>
                <c:pt idx="6">
                  <c:v>2.2103091430664064</c:v>
                </c:pt>
                <c:pt idx="7">
                  <c:v>2.5312554931640627</c:v>
                </c:pt>
                <c:pt idx="8">
                  <c:v>2.8528665161132811</c:v>
                </c:pt>
                <c:pt idx="9">
                  <c:v>3.171456298828125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E-4E15-8A5C-4B81884A3CDE}"/>
            </c:ext>
          </c:extLst>
        </c:ser>
        <c:ser>
          <c:idx val="1"/>
          <c:order val="1"/>
          <c:tx>
            <c:strRef>
              <c:f>endnode!$S$3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endnode!$S$4:$S$13</c:f>
              <c:numCache>
                <c:formatCode>General</c:formatCode>
                <c:ptCount val="10"/>
                <c:pt idx="0">
                  <c:v>3.1996948242187503E-2</c:v>
                </c:pt>
                <c:pt idx="1">
                  <c:v>6.3910006713867193E-2</c:v>
                </c:pt>
                <c:pt idx="2">
                  <c:v>9.5827999877929698E-2</c:v>
                </c:pt>
                <c:pt idx="3">
                  <c:v>0.12775022277832032</c:v>
                </c:pt>
                <c:pt idx="4">
                  <c:v>0.15962904052734375</c:v>
                </c:pt>
                <c:pt idx="5">
                  <c:v>0.19154199829101565</c:v>
                </c:pt>
                <c:pt idx="6">
                  <c:v>0.22353542175292973</c:v>
                </c:pt>
                <c:pt idx="7">
                  <c:v>0.25545210571289068</c:v>
                </c:pt>
                <c:pt idx="8">
                  <c:v>0.28736667480468753</c:v>
                </c:pt>
                <c:pt idx="9">
                  <c:v>0.3192914154052735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E-4E15-8A5C-4B81884A3CDE}"/>
            </c:ext>
          </c:extLst>
        </c:ser>
        <c:ser>
          <c:idx val="2"/>
          <c:order val="2"/>
          <c:tx>
            <c:strRef>
              <c:f>endnode!$T$3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endnode!$T$4:$T$13</c:f>
              <c:numCache>
                <c:formatCode>General</c:formatCode>
                <c:ptCount val="10"/>
                <c:pt idx="0">
                  <c:v>1.6200988769531248</c:v>
                </c:pt>
                <c:pt idx="1">
                  <c:v>3.4186157226562495</c:v>
                </c:pt>
                <c:pt idx="2">
                  <c:v>5.2203186035156248</c:v>
                </c:pt>
                <c:pt idx="3">
                  <c:v>7.0204284667968739</c:v>
                </c:pt>
                <c:pt idx="4">
                  <c:v>8.7647827148437489</c:v>
                </c:pt>
                <c:pt idx="5">
                  <c:v>10.564892578124999</c:v>
                </c:pt>
                <c:pt idx="6">
                  <c:v>12.184991455078123</c:v>
                </c:pt>
                <c:pt idx="7">
                  <c:v>13.985101318359373</c:v>
                </c:pt>
                <c:pt idx="8">
                  <c:v>15.785211181640623</c:v>
                </c:pt>
                <c:pt idx="9">
                  <c:v>17.585321044921873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E-4E15-8A5C-4B81884A3CDE}"/>
            </c:ext>
          </c:extLst>
        </c:ser>
        <c:ser>
          <c:idx val="3"/>
          <c:order val="3"/>
          <c:tx>
            <c:strRef>
              <c:f>endnode!$U$3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endnode!$U$4:$U$13</c:f>
              <c:numCache>
                <c:formatCode>General</c:formatCode>
                <c:ptCount val="10"/>
                <c:pt idx="0">
                  <c:v>1.7504516601562501</c:v>
                </c:pt>
                <c:pt idx="1">
                  <c:v>3.6936767578125003</c:v>
                </c:pt>
                <c:pt idx="2">
                  <c:v>5.6403442382812505</c:v>
                </c:pt>
                <c:pt idx="3">
                  <c:v>7.5852905273437505</c:v>
                </c:pt>
                <c:pt idx="4">
                  <c:v>9.4699951171875014</c:v>
                </c:pt>
                <c:pt idx="5">
                  <c:v>11.414941406250001</c:v>
                </c:pt>
                <c:pt idx="6">
                  <c:v>13.165393066406251</c:v>
                </c:pt>
                <c:pt idx="7">
                  <c:v>15.110339355468751</c:v>
                </c:pt>
                <c:pt idx="8">
                  <c:v>17.055285644531253</c:v>
                </c:pt>
                <c:pt idx="9">
                  <c:v>19.000231933593753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E-4E15-8A5C-4B81884A3CDE}"/>
            </c:ext>
          </c:extLst>
        </c:ser>
        <c:ser>
          <c:idx val="4"/>
          <c:order val="4"/>
          <c:tx>
            <c:strRef>
              <c:f>endnode!$V$3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endnode!$V$4:$V$13</c:f>
              <c:numCache>
                <c:formatCode>General</c:formatCode>
                <c:ptCount val="10"/>
                <c:pt idx="0">
                  <c:v>3.6993843383789065</c:v>
                </c:pt>
                <c:pt idx="1">
                  <c:v>7.7949826995849616</c:v>
                </c:pt>
                <c:pt idx="2">
                  <c:v>11.895613156127929</c:v>
                </c:pt>
                <c:pt idx="3">
                  <c:v>15.991755349731445</c:v>
                </c:pt>
                <c:pt idx="4">
                  <c:v>19.984817944335937</c:v>
                </c:pt>
                <c:pt idx="5">
                  <c:v>24.083669989013671</c:v>
                </c:pt>
                <c:pt idx="6">
                  <c:v>27.784229086303711</c:v>
                </c:pt>
                <c:pt idx="7">
                  <c:v>31.882148272705081</c:v>
                </c:pt>
                <c:pt idx="8">
                  <c:v>35.98073001708984</c:v>
                </c:pt>
                <c:pt idx="9">
                  <c:v>40.076300692749022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E-4E15-8A5C-4B81884A3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51840"/>
        <c:axId val="73261824"/>
      </c:lineChart>
      <c:catAx>
        <c:axId val="732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261824"/>
        <c:crosses val="autoZero"/>
        <c:auto val="1"/>
        <c:lblAlgn val="ctr"/>
        <c:lblOffset val="100"/>
        <c:noMultiLvlLbl val="0"/>
      </c:catAx>
      <c:valAx>
        <c:axId val="732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router!$H$3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router!$G$4:$G$13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router!$H$4:$H$13</c:f>
              <c:numCache>
                <c:formatCode>General</c:formatCode>
                <c:ptCount val="10"/>
                <c:pt idx="0">
                  <c:v>5.6545532226562514E-2</c:v>
                </c:pt>
                <c:pt idx="1">
                  <c:v>5.4472961425781251E-2</c:v>
                </c:pt>
                <c:pt idx="2">
                  <c:v>3.2605224609374997E-2</c:v>
                </c:pt>
                <c:pt idx="3">
                  <c:v>4.6569396972656253E-2</c:v>
                </c:pt>
                <c:pt idx="4">
                  <c:v>7.1234802246093756E-2</c:v>
                </c:pt>
                <c:pt idx="5">
                  <c:v>3.3155090332031248E-2</c:v>
                </c:pt>
                <c:pt idx="6">
                  <c:v>4.6427398681640628E-2</c:v>
                </c:pt>
                <c:pt idx="7">
                  <c:v>7.1068634033203126E-2</c:v>
                </c:pt>
                <c:pt idx="8">
                  <c:v>3.307351684570313E-2</c:v>
                </c:pt>
                <c:pt idx="9">
                  <c:v>3.2623352050781249E-2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8-4B04-BB46-4A925D5AB4DE}"/>
            </c:ext>
          </c:extLst>
        </c:ser>
        <c:ser>
          <c:idx val="1"/>
          <c:order val="1"/>
          <c:tx>
            <c:strRef>
              <c:f>router!$I$3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router!$G$4:$G$13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router!$I$4:$I$13</c:f>
              <c:numCache>
                <c:formatCode>General</c:formatCode>
                <c:ptCount val="10"/>
                <c:pt idx="0">
                  <c:v>3.0986242675781249E-3</c:v>
                </c:pt>
                <c:pt idx="1">
                  <c:v>3.1161978149414063E-3</c:v>
                </c:pt>
                <c:pt idx="2">
                  <c:v>3.1890600585937497E-3</c:v>
                </c:pt>
                <c:pt idx="3">
                  <c:v>3.1425329589843754E-3</c:v>
                </c:pt>
                <c:pt idx="4">
                  <c:v>3.0606069946289066E-3</c:v>
                </c:pt>
                <c:pt idx="5">
                  <c:v>3.1877508544921876E-3</c:v>
                </c:pt>
                <c:pt idx="6">
                  <c:v>3.1437817382812504E-3</c:v>
                </c:pt>
                <c:pt idx="7">
                  <c:v>3.0617248535156254E-3</c:v>
                </c:pt>
                <c:pt idx="8">
                  <c:v>3.1882745361328131E-3</c:v>
                </c:pt>
                <c:pt idx="9">
                  <c:v>3.1898858642578133E-3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8-4B04-BB46-4A925D5AB4DE}"/>
            </c:ext>
          </c:extLst>
        </c:ser>
        <c:ser>
          <c:idx val="2"/>
          <c:order val="2"/>
          <c:tx>
            <c:strRef>
              <c:f>router!$J$3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router!$J$4:$J$13</c:f>
              <c:numCache>
                <c:formatCode>General</c:formatCode>
                <c:ptCount val="10"/>
                <c:pt idx="0">
                  <c:v>0.82374938964843736</c:v>
                </c:pt>
                <c:pt idx="1">
                  <c:v>0.804473876953125</c:v>
                </c:pt>
                <c:pt idx="2">
                  <c:v>0.38423583984374998</c:v>
                </c:pt>
                <c:pt idx="3">
                  <c:v>0.64087097167968743</c:v>
                </c:pt>
                <c:pt idx="4">
                  <c:v>1.3268243408203122</c:v>
                </c:pt>
                <c:pt idx="5">
                  <c:v>0.40319274902343744</c:v>
                </c:pt>
                <c:pt idx="6">
                  <c:v>0.64007446289062497</c:v>
                </c:pt>
                <c:pt idx="7">
                  <c:v>1.3827392578125</c:v>
                </c:pt>
                <c:pt idx="8">
                  <c:v>0.38375793457031249</c:v>
                </c:pt>
                <c:pt idx="9">
                  <c:v>0.38391723632812502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8-4B04-BB46-4A925D5AB4DE}"/>
            </c:ext>
          </c:extLst>
        </c:ser>
        <c:ser>
          <c:idx val="3"/>
          <c:order val="3"/>
          <c:tx>
            <c:strRef>
              <c:f>router!$K$3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router!$K$4:$K$13</c:f>
              <c:numCache>
                <c:formatCode>General</c:formatCode>
                <c:ptCount val="10"/>
                <c:pt idx="0">
                  <c:v>1.447694091796875</c:v>
                </c:pt>
                <c:pt idx="1">
                  <c:v>1.3678308105468751</c:v>
                </c:pt>
                <c:pt idx="2">
                  <c:v>0.81584472656249996</c:v>
                </c:pt>
                <c:pt idx="3">
                  <c:v>1.185040283203125</c:v>
                </c:pt>
                <c:pt idx="4">
                  <c:v>1.4368505859374998</c:v>
                </c:pt>
                <c:pt idx="5">
                  <c:v>0.84062988281249995</c:v>
                </c:pt>
                <c:pt idx="6">
                  <c:v>1.2063830566406251</c:v>
                </c:pt>
                <c:pt idx="7">
                  <c:v>1.5972656249999999</c:v>
                </c:pt>
                <c:pt idx="8">
                  <c:v>0.94889282226562499</c:v>
                </c:pt>
                <c:pt idx="9">
                  <c:v>0.82548339843750007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8-4B04-BB46-4A925D5AB4DE}"/>
            </c:ext>
          </c:extLst>
        </c:ser>
        <c:ser>
          <c:idx val="4"/>
          <c:order val="4"/>
          <c:tx>
            <c:strRef>
              <c:f>router!$L$3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router!$L$4:$L$13</c:f>
              <c:numCache>
                <c:formatCode>General</c:formatCode>
                <c:ptCount val="10"/>
                <c:pt idx="0">
                  <c:v>2.331087637939453</c:v>
                </c:pt>
                <c:pt idx="1">
                  <c:v>2.2298938467407226</c:v>
                </c:pt>
                <c:pt idx="2">
                  <c:v>1.2358748510742186</c:v>
                </c:pt>
                <c:pt idx="3">
                  <c:v>1.8756231848144531</c:v>
                </c:pt>
                <c:pt idx="4">
                  <c:v>2.8379703359985347</c:v>
                </c:pt>
                <c:pt idx="5">
                  <c:v>1.2801654730224608</c:v>
                </c:pt>
                <c:pt idx="6">
                  <c:v>1.896028699951172</c:v>
                </c:pt>
                <c:pt idx="7">
                  <c:v>3.0541352416992185</c:v>
                </c:pt>
                <c:pt idx="8">
                  <c:v>1.3689125482177733</c:v>
                </c:pt>
                <c:pt idx="9">
                  <c:v>1.2452138726806641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8-4B04-BB46-4A925D5AB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44736"/>
        <c:axId val="73458816"/>
      </c:lineChart>
      <c:catAx>
        <c:axId val="734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458816"/>
        <c:crosses val="autoZero"/>
        <c:auto val="1"/>
        <c:lblAlgn val="ctr"/>
        <c:lblOffset val="100"/>
        <c:noMultiLvlLbl val="0"/>
      </c:catAx>
      <c:valAx>
        <c:axId val="734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router!$H$16:$H$25</c:f>
              <c:numCache>
                <c:formatCode>General</c:formatCode>
                <c:ptCount val="10"/>
                <c:pt idx="0">
                  <c:v>6.1007904052734374E-2</c:v>
                </c:pt>
                <c:pt idx="1">
                  <c:v>8.9428710937500003E-2</c:v>
                </c:pt>
                <c:pt idx="2">
                  <c:v>4.1484649658203129E-2</c:v>
                </c:pt>
                <c:pt idx="3">
                  <c:v>7.0452301025390629E-2</c:v>
                </c:pt>
                <c:pt idx="4">
                  <c:v>6.2080444335937499E-2</c:v>
                </c:pt>
                <c:pt idx="5">
                  <c:v>6.1168029785156251E-2</c:v>
                </c:pt>
                <c:pt idx="6">
                  <c:v>8.4936126708984386E-2</c:v>
                </c:pt>
                <c:pt idx="7">
                  <c:v>0.10174630737304687</c:v>
                </c:pt>
                <c:pt idx="8">
                  <c:v>6.6349456787109379E-2</c:v>
                </c:pt>
                <c:pt idx="9">
                  <c:v>8.4201965332031253E-2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4-4FDC-A7B6-953E41BB3C49}"/>
            </c:ext>
          </c:extLst>
        </c:ser>
        <c:ser>
          <c:idx val="1"/>
          <c:order val="1"/>
          <c:val>
            <c:numRef>
              <c:f>router!$I$16:$I$25</c:f>
              <c:numCache>
                <c:formatCode>General</c:formatCode>
                <c:ptCount val="10"/>
                <c:pt idx="0">
                  <c:v>3.0950189208984375E-3</c:v>
                </c:pt>
                <c:pt idx="1">
                  <c:v>3.0030221557617192E-3</c:v>
                </c:pt>
                <c:pt idx="2">
                  <c:v>3.1580822753906252E-3</c:v>
                </c:pt>
                <c:pt idx="3">
                  <c:v>3.0633663940429689E-3</c:v>
                </c:pt>
                <c:pt idx="4">
                  <c:v>3.091745910644531E-3</c:v>
                </c:pt>
                <c:pt idx="5">
                  <c:v>3.0943441772460943E-3</c:v>
                </c:pt>
                <c:pt idx="6">
                  <c:v>3.0155502319335939E-3</c:v>
                </c:pt>
                <c:pt idx="7">
                  <c:v>2.9594659423828129E-3</c:v>
                </c:pt>
                <c:pt idx="8">
                  <c:v>3.0775158691406256E-3</c:v>
                </c:pt>
                <c:pt idx="9">
                  <c:v>3.0177758789062502E-3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4-4FDC-A7B6-953E41BB3C49}"/>
            </c:ext>
          </c:extLst>
        </c:ser>
        <c:ser>
          <c:idx val="2"/>
          <c:order val="2"/>
          <c:val>
            <c:numRef>
              <c:f>router!$J$16:$J$25</c:f>
              <c:numCache>
                <c:formatCode>General</c:formatCode>
                <c:ptCount val="10"/>
                <c:pt idx="0">
                  <c:v>0.9344641113281249</c:v>
                </c:pt>
                <c:pt idx="1">
                  <c:v>1.5009411621093749</c:v>
                </c:pt>
                <c:pt idx="2">
                  <c:v>0.60980712890624988</c:v>
                </c:pt>
                <c:pt idx="3">
                  <c:v>1.1562121582031248</c:v>
                </c:pt>
                <c:pt idx="4">
                  <c:v>0.95214660644531235</c:v>
                </c:pt>
                <c:pt idx="5">
                  <c:v>0.91630371093749985</c:v>
                </c:pt>
                <c:pt idx="6">
                  <c:v>1.6842974853515624</c:v>
                </c:pt>
                <c:pt idx="7">
                  <c:v>2.0510101318359371</c:v>
                </c:pt>
                <c:pt idx="8">
                  <c:v>1.1304052734374999</c:v>
                </c:pt>
                <c:pt idx="9">
                  <c:v>1.5495281982421873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4-4FDC-A7B6-953E41BB3C49}"/>
            </c:ext>
          </c:extLst>
        </c:ser>
        <c:ser>
          <c:idx val="3"/>
          <c:order val="3"/>
          <c:val>
            <c:numRef>
              <c:f>router!$K$16:$K$25</c:f>
              <c:numCache>
                <c:formatCode>General</c:formatCode>
                <c:ptCount val="10"/>
                <c:pt idx="0">
                  <c:v>1.6029455566406248</c:v>
                </c:pt>
                <c:pt idx="1">
                  <c:v>2.2069116210937501</c:v>
                </c:pt>
                <c:pt idx="2">
                  <c:v>1.0476892089843752</c:v>
                </c:pt>
                <c:pt idx="3">
                  <c:v>1.7165441894531248</c:v>
                </c:pt>
                <c:pt idx="4">
                  <c:v>1.5871105957031251</c:v>
                </c:pt>
                <c:pt idx="5">
                  <c:v>1.7850476074218751</c:v>
                </c:pt>
                <c:pt idx="6">
                  <c:v>2.0896984863281252</c:v>
                </c:pt>
                <c:pt idx="7">
                  <c:v>2.36663818359375</c:v>
                </c:pt>
                <c:pt idx="8">
                  <c:v>1.7697290039062501</c:v>
                </c:pt>
                <c:pt idx="9">
                  <c:v>2.1031237792968751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4-4FDC-A7B6-953E41BB3C49}"/>
            </c:ext>
          </c:extLst>
        </c:ser>
        <c:ser>
          <c:idx val="4"/>
          <c:order val="4"/>
          <c:val>
            <c:numRef>
              <c:f>router!$L$16:$L$25</c:f>
              <c:numCache>
                <c:formatCode>General</c:formatCode>
                <c:ptCount val="10"/>
                <c:pt idx="0">
                  <c:v>2.6015125909423826</c:v>
                </c:pt>
                <c:pt idx="1">
                  <c:v>3.8002845162963865</c:v>
                </c:pt>
                <c:pt idx="2">
                  <c:v>1.7021390698242189</c:v>
                </c:pt>
                <c:pt idx="3">
                  <c:v>2.9462720150756834</c:v>
                </c:pt>
                <c:pt idx="4">
                  <c:v>2.6044293923950192</c:v>
                </c:pt>
                <c:pt idx="5">
                  <c:v>2.7656136923217773</c:v>
                </c:pt>
                <c:pt idx="6">
                  <c:v>3.8619476486206055</c:v>
                </c:pt>
                <c:pt idx="7">
                  <c:v>4.5223540887451161</c:v>
                </c:pt>
                <c:pt idx="8">
                  <c:v>2.9695612499999999</c:v>
                </c:pt>
                <c:pt idx="9">
                  <c:v>3.7398717187499999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94-4FDC-A7B6-953E41BB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59424"/>
        <c:axId val="73565312"/>
      </c:lineChart>
      <c:catAx>
        <c:axId val="735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3565312"/>
        <c:crosses val="autoZero"/>
        <c:auto val="1"/>
        <c:lblAlgn val="ctr"/>
        <c:lblOffset val="100"/>
        <c:noMultiLvlLbl val="0"/>
      </c:catAx>
      <c:valAx>
        <c:axId val="735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55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router!$H$28:$H$37</c:f>
              <c:numCache>
                <c:formatCode>General</c:formatCode>
                <c:ptCount val="10"/>
                <c:pt idx="0">
                  <c:v>0.13577755737304689</c:v>
                </c:pt>
                <c:pt idx="1">
                  <c:v>0.11355331420898437</c:v>
                </c:pt>
                <c:pt idx="2">
                  <c:v>9.2661437988281262E-2</c:v>
                </c:pt>
                <c:pt idx="3">
                  <c:v>0.10400015258789064</c:v>
                </c:pt>
                <c:pt idx="4">
                  <c:v>0.14123693847656252</c:v>
                </c:pt>
                <c:pt idx="5">
                  <c:v>0.13496786499023439</c:v>
                </c:pt>
                <c:pt idx="6">
                  <c:v>0.12138436889648437</c:v>
                </c:pt>
                <c:pt idx="7">
                  <c:v>0.15062393188476564</c:v>
                </c:pt>
                <c:pt idx="8">
                  <c:v>0.12915499877929687</c:v>
                </c:pt>
                <c:pt idx="9">
                  <c:v>0.16389624023437502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9-4770-9DB3-B5305A4C65FB}"/>
            </c:ext>
          </c:extLst>
        </c:ser>
        <c:ser>
          <c:idx val="1"/>
          <c:order val="1"/>
          <c:val>
            <c:numRef>
              <c:f>router!$I$28:$I$37</c:f>
              <c:numCache>
                <c:formatCode>General</c:formatCode>
                <c:ptCount val="10"/>
                <c:pt idx="0">
                  <c:v>2.8457666015625003E-3</c:v>
                </c:pt>
                <c:pt idx="1">
                  <c:v>2.9202502441406249E-3</c:v>
                </c:pt>
                <c:pt idx="2">
                  <c:v>2.98941650390625E-3</c:v>
                </c:pt>
                <c:pt idx="3">
                  <c:v>2.951902770996094E-3</c:v>
                </c:pt>
                <c:pt idx="4">
                  <c:v>2.8280218505859376E-3</c:v>
                </c:pt>
                <c:pt idx="5">
                  <c:v>2.8583349609375003E-3</c:v>
                </c:pt>
                <c:pt idx="6">
                  <c:v>2.8840356445312501E-3</c:v>
                </c:pt>
                <c:pt idx="7">
                  <c:v>2.8067321777343751E-3</c:v>
                </c:pt>
                <c:pt idx="8">
                  <c:v>2.8675296020507814E-3</c:v>
                </c:pt>
                <c:pt idx="9">
                  <c:v>2.7424401855468752E-3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9-4770-9DB3-B5305A4C65FB}"/>
            </c:ext>
          </c:extLst>
        </c:ser>
        <c:ser>
          <c:idx val="2"/>
          <c:order val="2"/>
          <c:val>
            <c:numRef>
              <c:f>router!$J$28:$J$37</c:f>
              <c:numCache>
                <c:formatCode>General</c:formatCode>
                <c:ptCount val="10"/>
                <c:pt idx="0">
                  <c:v>2.9521801757812498</c:v>
                </c:pt>
                <c:pt idx="1">
                  <c:v>2.0062463378906248</c:v>
                </c:pt>
                <c:pt idx="2">
                  <c:v>1.5848931884765622</c:v>
                </c:pt>
                <c:pt idx="3">
                  <c:v>2.1312982177734372</c:v>
                </c:pt>
                <c:pt idx="4">
                  <c:v>2.5330572509765625</c:v>
                </c:pt>
                <c:pt idx="5">
                  <c:v>2.3678613281249996</c:v>
                </c:pt>
                <c:pt idx="6">
                  <c:v>2.299839477539062</c:v>
                </c:pt>
                <c:pt idx="7">
                  <c:v>3.1379260253906245</c:v>
                </c:pt>
                <c:pt idx="8">
                  <c:v>2.2144537353515625</c:v>
                </c:pt>
                <c:pt idx="9">
                  <c:v>4.2140093994140617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9-4770-9DB3-B5305A4C65FB}"/>
            </c:ext>
          </c:extLst>
        </c:ser>
        <c:ser>
          <c:idx val="3"/>
          <c:order val="3"/>
          <c:val>
            <c:numRef>
              <c:f>router!$K$28:$K$37</c:f>
              <c:numCache>
                <c:formatCode>General</c:formatCode>
                <c:ptCount val="10"/>
                <c:pt idx="0">
                  <c:v>3.1978015136718754</c:v>
                </c:pt>
                <c:pt idx="1">
                  <c:v>2.9010681152343749</c:v>
                </c:pt>
                <c:pt idx="2">
                  <c:v>2.4341088867187501</c:v>
                </c:pt>
                <c:pt idx="3">
                  <c:v>2.6397912597656252</c:v>
                </c:pt>
                <c:pt idx="4">
                  <c:v>3.5174267578124998</c:v>
                </c:pt>
                <c:pt idx="5">
                  <c:v>3.4286132812500001</c:v>
                </c:pt>
                <c:pt idx="6">
                  <c:v>3.0089868164062503</c:v>
                </c:pt>
                <c:pt idx="7">
                  <c:v>3.7229370117187499</c:v>
                </c:pt>
                <c:pt idx="8">
                  <c:v>3.3385949707031251</c:v>
                </c:pt>
                <c:pt idx="9">
                  <c:v>3.3811083984375001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9-4770-9DB3-B5305A4C65FB}"/>
            </c:ext>
          </c:extLst>
        </c:ser>
        <c:ser>
          <c:idx val="4"/>
          <c:order val="4"/>
          <c:val>
            <c:numRef>
              <c:f>router!$L$28:$L$37</c:f>
              <c:numCache>
                <c:formatCode>General</c:formatCode>
                <c:ptCount val="10"/>
                <c:pt idx="0">
                  <c:v>6.288605013427734</c:v>
                </c:pt>
                <c:pt idx="1">
                  <c:v>5.0237880175781253</c:v>
                </c:pt>
                <c:pt idx="2">
                  <c:v>4.1146529296874998</c:v>
                </c:pt>
                <c:pt idx="3">
                  <c:v>4.8780415328979494</c:v>
                </c:pt>
                <c:pt idx="4">
                  <c:v>6.1945489691162106</c:v>
                </c:pt>
                <c:pt idx="5">
                  <c:v>5.9343008093261718</c:v>
                </c:pt>
                <c:pt idx="6">
                  <c:v>5.433094698486328</c:v>
                </c:pt>
                <c:pt idx="7">
                  <c:v>7.0142937011718747</c:v>
                </c:pt>
                <c:pt idx="8">
                  <c:v>5.6850712344360357</c:v>
                </c:pt>
                <c:pt idx="9">
                  <c:v>7.7617564782714839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9-4770-9DB3-B5305A4C6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08576"/>
        <c:axId val="73618560"/>
      </c:lineChart>
      <c:catAx>
        <c:axId val="736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3618560"/>
        <c:crosses val="autoZero"/>
        <c:auto val="1"/>
        <c:lblAlgn val="ctr"/>
        <c:lblOffset val="100"/>
        <c:noMultiLvlLbl val="0"/>
      </c:catAx>
      <c:valAx>
        <c:axId val="736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router!$N$28:$N$37</c:f>
              <c:numCache>
                <c:formatCode>0.00%</c:formatCode>
                <c:ptCount val="10"/>
                <c:pt idx="0">
                  <c:v>5.6583322392425431E-2</c:v>
                </c:pt>
                <c:pt idx="1">
                  <c:v>3.8448270072079058E-2</c:v>
                </c:pt>
                <c:pt idx="2">
                  <c:v>3.0377698390888826E-2</c:v>
                </c:pt>
                <c:pt idx="3">
                  <c:v>4.0847168878114903E-2</c:v>
                </c:pt>
                <c:pt idx="4">
                  <c:v>4.8543481844658419E-2</c:v>
                </c:pt>
                <c:pt idx="5">
                  <c:v>4.5248510640888653E-2</c:v>
                </c:pt>
                <c:pt idx="6">
                  <c:v>4.4210281332586136E-2</c:v>
                </c:pt>
                <c:pt idx="7">
                  <c:v>5.995343245423141E-2</c:v>
                </c:pt>
                <c:pt idx="8">
                  <c:v>4.2447616081298128E-2</c:v>
                </c:pt>
                <c:pt idx="9">
                  <c:v>8.1004029837949076E-2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4371-AF88-2BAA9EF0E429}"/>
            </c:ext>
          </c:extLst>
        </c:ser>
        <c:ser>
          <c:idx val="1"/>
          <c:order val="1"/>
          <c:val>
            <c:numRef>
              <c:f>router!$O$28:$O$37</c:f>
              <c:numCache>
                <c:formatCode>0.00%</c:formatCode>
                <c:ptCount val="10"/>
                <c:pt idx="0">
                  <c:v>5.6726826393744448E-2</c:v>
                </c:pt>
                <c:pt idx="1">
                  <c:v>5.1456693033578887E-2</c:v>
                </c:pt>
                <c:pt idx="2">
                  <c:v>4.3180360905010533E-2</c:v>
                </c:pt>
                <c:pt idx="3">
                  <c:v>4.682510120963064E-2</c:v>
                </c:pt>
                <c:pt idx="4">
                  <c:v>6.2388189106184481E-2</c:v>
                </c:pt>
                <c:pt idx="5">
                  <c:v>6.0639823194732372E-2</c:v>
                </c:pt>
                <c:pt idx="6">
                  <c:v>5.3534954509681432E-2</c:v>
                </c:pt>
                <c:pt idx="7">
                  <c:v>6.5833726468932138E-2</c:v>
                </c:pt>
                <c:pt idx="8">
                  <c:v>5.923001288604704E-2</c:v>
                </c:pt>
                <c:pt idx="9">
                  <c:v>6.0153599294472143E-2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7-4371-AF88-2BAA9EF0E429}"/>
            </c:ext>
          </c:extLst>
        </c:ser>
        <c:ser>
          <c:idx val="2"/>
          <c:order val="2"/>
          <c:val>
            <c:numRef>
              <c:f>router!$P$28:$P$37</c:f>
              <c:numCache>
                <c:formatCode>0.00%</c:formatCode>
                <c:ptCount val="10"/>
                <c:pt idx="0">
                  <c:v>0.11331014878616988</c:v>
                </c:pt>
                <c:pt idx="1">
                  <c:v>8.9904963105657945E-2</c:v>
                </c:pt>
                <c:pt idx="2">
                  <c:v>7.3558059295899356E-2</c:v>
                </c:pt>
                <c:pt idx="3">
                  <c:v>8.7672270087745544E-2</c:v>
                </c:pt>
                <c:pt idx="4">
                  <c:v>0.1109316709508429</c:v>
                </c:pt>
                <c:pt idx="5">
                  <c:v>0.10588833383562102</c:v>
                </c:pt>
                <c:pt idx="6">
                  <c:v>9.7745235842267575E-2</c:v>
                </c:pt>
                <c:pt idx="7">
                  <c:v>0.12578715892316356</c:v>
                </c:pt>
                <c:pt idx="8">
                  <c:v>0.10167762896734517</c:v>
                </c:pt>
                <c:pt idx="9">
                  <c:v>0.14115762913242122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7-4371-AF88-2BAA9EF0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39808"/>
        <c:axId val="73641344"/>
      </c:lineChart>
      <c:catAx>
        <c:axId val="736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73641344"/>
        <c:crosses val="autoZero"/>
        <c:auto val="1"/>
        <c:lblAlgn val="ctr"/>
        <c:lblOffset val="100"/>
        <c:noMultiLvlLbl val="0"/>
      </c:catAx>
      <c:valAx>
        <c:axId val="736413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63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router!$N$51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router!$N$52:$N$61</c:f>
              <c:numCache>
                <c:formatCode>0.00%</c:formatCode>
                <c:ptCount val="10"/>
                <c:pt idx="0">
                  <c:v>0.10362547336340731</c:v>
                </c:pt>
                <c:pt idx="1">
                  <c:v>6.7959979733483097E-2</c:v>
                </c:pt>
                <c:pt idx="2">
                  <c:v>4.4695329415403648E-2</c:v>
                </c:pt>
                <c:pt idx="3">
                  <c:v>4.3309118335913617E-2</c:v>
                </c:pt>
                <c:pt idx="4">
                  <c:v>5.1683184035855818E-2</c:v>
                </c:pt>
                <c:pt idx="5">
                  <c:v>8.0166695585732861E-2</c:v>
                </c:pt>
                <c:pt idx="6">
                  <c:v>7.4416739864296186E-2</c:v>
                </c:pt>
                <c:pt idx="7">
                  <c:v>6.253781605050697E-2</c:v>
                </c:pt>
                <c:pt idx="8">
                  <c:v>5.6346887242104751E-2</c:v>
                </c:pt>
                <c:pt idx="9">
                  <c:v>0.11250503767570802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C-4055-BC0F-490BC884C113}"/>
            </c:ext>
          </c:extLst>
        </c:ser>
        <c:ser>
          <c:idx val="1"/>
          <c:order val="1"/>
          <c:tx>
            <c:strRef>
              <c:f>router!$O$51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router!$O$52:$O$61</c:f>
              <c:numCache>
                <c:formatCode>0.00%</c:formatCode>
                <c:ptCount val="10"/>
                <c:pt idx="0">
                  <c:v>8.6691510387592222E-2</c:v>
                </c:pt>
                <c:pt idx="1">
                  <c:v>6.5399195443696323E-2</c:v>
                </c:pt>
                <c:pt idx="2">
                  <c:v>5.9140117537890502E-2</c:v>
                </c:pt>
                <c:pt idx="3">
                  <c:v>6.5020168985871027E-2</c:v>
                </c:pt>
                <c:pt idx="4">
                  <c:v>6.8649361592994923E-2</c:v>
                </c:pt>
                <c:pt idx="5">
                  <c:v>8.3743527456370259E-2</c:v>
                </c:pt>
                <c:pt idx="6">
                  <c:v>7.5702161650971253E-2</c:v>
                </c:pt>
                <c:pt idx="7">
                  <c:v>7.6726092616473437E-2</c:v>
                </c:pt>
                <c:pt idx="8">
                  <c:v>7.4184673915366692E-2</c:v>
                </c:pt>
                <c:pt idx="9">
                  <c:v>7.5259821941062247E-2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C-4055-BC0F-490BC884C113}"/>
            </c:ext>
          </c:extLst>
        </c:ser>
        <c:ser>
          <c:idx val="2"/>
          <c:order val="2"/>
          <c:tx>
            <c:strRef>
              <c:f>router!$P$51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router!$P$52:$P$61</c:f>
              <c:numCache>
                <c:formatCode>0.00%</c:formatCode>
                <c:ptCount val="10"/>
                <c:pt idx="0">
                  <c:v>0.19031698375099954</c:v>
                </c:pt>
                <c:pt idx="1">
                  <c:v>0.13335917517717943</c:v>
                </c:pt>
                <c:pt idx="2">
                  <c:v>0.10383544695329415</c:v>
                </c:pt>
                <c:pt idx="3">
                  <c:v>0.10832928732178465</c:v>
                </c:pt>
                <c:pt idx="4">
                  <c:v>0.12033254562885073</c:v>
                </c:pt>
                <c:pt idx="5">
                  <c:v>0.16391022304210312</c:v>
                </c:pt>
                <c:pt idx="6">
                  <c:v>0.15011890151526744</c:v>
                </c:pt>
                <c:pt idx="7">
                  <c:v>0.13926390866698041</c:v>
                </c:pt>
                <c:pt idx="8">
                  <c:v>0.13053156115747144</c:v>
                </c:pt>
                <c:pt idx="9">
                  <c:v>0.18776485961677025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C-4055-BC0F-490BC884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48864"/>
        <c:axId val="73750400"/>
      </c:lineChart>
      <c:catAx>
        <c:axId val="737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50400"/>
        <c:crosses val="autoZero"/>
        <c:auto val="1"/>
        <c:lblAlgn val="ctr"/>
        <c:lblOffset val="100"/>
        <c:noMultiLvlLbl val="0"/>
      </c:catAx>
      <c:valAx>
        <c:axId val="7375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7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router!$H$63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router!$G$64:$G$73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router!$H$64:$H$73</c:f>
              <c:numCache>
                <c:formatCode>General</c:formatCode>
                <c:ptCount val="10"/>
                <c:pt idx="0">
                  <c:v>1.1492797851562502E-2</c:v>
                </c:pt>
                <c:pt idx="1">
                  <c:v>1.1438415527343751E-2</c:v>
                </c:pt>
                <c:pt idx="2">
                  <c:v>1.1507904052734375E-2</c:v>
                </c:pt>
                <c:pt idx="3">
                  <c:v>1.1523010253906252E-2</c:v>
                </c:pt>
                <c:pt idx="4">
                  <c:v>1.1441436767578125E-2</c:v>
                </c:pt>
                <c:pt idx="5">
                  <c:v>1.1504882812500001E-2</c:v>
                </c:pt>
                <c:pt idx="6">
                  <c:v>1.1519989013671874E-2</c:v>
                </c:pt>
                <c:pt idx="7">
                  <c:v>1.1438415527343751E-2</c:v>
                </c:pt>
                <c:pt idx="8">
                  <c:v>1.1507904052734375E-2</c:v>
                </c:pt>
                <c:pt idx="9">
                  <c:v>1.1526031494140627E-2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7-41A3-BBEA-446EBB8705A7}"/>
            </c:ext>
          </c:extLst>
        </c:ser>
        <c:ser>
          <c:idx val="1"/>
          <c:order val="1"/>
          <c:tx>
            <c:strRef>
              <c:f>router!$I$63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router!$G$64:$G$73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router!$I$64:$I$73</c:f>
              <c:numCache>
                <c:formatCode>General</c:formatCode>
                <c:ptCount val="10"/>
                <c:pt idx="0">
                  <c:v>3.2604116821289067E-3</c:v>
                </c:pt>
                <c:pt idx="1">
                  <c:v>3.2606735229492186E-3</c:v>
                </c:pt>
                <c:pt idx="2">
                  <c:v>3.2604519653320315E-3</c:v>
                </c:pt>
                <c:pt idx="3">
                  <c:v>3.2603814697265629E-3</c:v>
                </c:pt>
                <c:pt idx="4">
                  <c:v>3.2605828857421872E-3</c:v>
                </c:pt>
                <c:pt idx="5">
                  <c:v>3.2603814697265629E-3</c:v>
                </c:pt>
                <c:pt idx="6">
                  <c:v>3.2603009033203125E-3</c:v>
                </c:pt>
                <c:pt idx="7">
                  <c:v>3.2605929565429686E-3</c:v>
                </c:pt>
                <c:pt idx="8">
                  <c:v>3.2603613281250001E-3</c:v>
                </c:pt>
                <c:pt idx="9">
                  <c:v>3.2602908325195315E-3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7-41A3-BBEA-446EBB8705A7}"/>
            </c:ext>
          </c:extLst>
        </c:ser>
        <c:ser>
          <c:idx val="2"/>
          <c:order val="2"/>
          <c:tx>
            <c:strRef>
              <c:f>router!$J$63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router!$J$64:$J$73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7-41A3-BBEA-446EBB8705A7}"/>
            </c:ext>
          </c:extLst>
        </c:ser>
        <c:ser>
          <c:idx val="3"/>
          <c:order val="3"/>
          <c:tx>
            <c:strRef>
              <c:f>router!$K$63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router!$K$64:$K$73</c:f>
              <c:numCache>
                <c:formatCode>General</c:formatCode>
                <c:ptCount val="10"/>
                <c:pt idx="0">
                  <c:v>0.30292968749999999</c:v>
                </c:pt>
                <c:pt idx="1">
                  <c:v>0.32427246093750001</c:v>
                </c:pt>
                <c:pt idx="2">
                  <c:v>0.30706054687500001</c:v>
                </c:pt>
                <c:pt idx="3">
                  <c:v>0.30688842773437502</c:v>
                </c:pt>
                <c:pt idx="4">
                  <c:v>0.30723266601562499</c:v>
                </c:pt>
                <c:pt idx="5">
                  <c:v>0.32668212890625004</c:v>
                </c:pt>
                <c:pt idx="6">
                  <c:v>0.30585571289062496</c:v>
                </c:pt>
                <c:pt idx="7">
                  <c:v>0.30292968749999999</c:v>
                </c:pt>
                <c:pt idx="8">
                  <c:v>0.30292968749999999</c:v>
                </c:pt>
                <c:pt idx="9">
                  <c:v>0.30292968749999999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7-41A3-BBEA-446EBB8705A7}"/>
            </c:ext>
          </c:extLst>
        </c:ser>
        <c:ser>
          <c:idx val="4"/>
          <c:order val="4"/>
          <c:tx>
            <c:strRef>
              <c:f>router!$L$63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router!$L$64:$L$73</c:f>
              <c:numCache>
                <c:formatCode>General</c:formatCode>
                <c:ptCount val="10"/>
                <c:pt idx="0">
                  <c:v>0.3176828970336914</c:v>
                </c:pt>
                <c:pt idx="1">
                  <c:v>0.338971549987793</c:v>
                </c:pt>
                <c:pt idx="2">
                  <c:v>0.32182890289306643</c:v>
                </c:pt>
                <c:pt idx="3">
                  <c:v>0.32167181945800782</c:v>
                </c:pt>
                <c:pt idx="4">
                  <c:v>0.32193468566894529</c:v>
                </c:pt>
                <c:pt idx="5">
                  <c:v>0.34144739318847661</c:v>
                </c:pt>
                <c:pt idx="6">
                  <c:v>0.32063600280761717</c:v>
                </c:pt>
                <c:pt idx="7">
                  <c:v>0.31762869598388671</c:v>
                </c:pt>
                <c:pt idx="8">
                  <c:v>0.31769795288085934</c:v>
                </c:pt>
                <c:pt idx="9">
                  <c:v>0.31771600982666015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7-41A3-BBEA-446EBB87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98016"/>
        <c:axId val="73799552"/>
      </c:lineChart>
      <c:catAx>
        <c:axId val="737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99552"/>
        <c:crosses val="autoZero"/>
        <c:auto val="1"/>
        <c:lblAlgn val="ctr"/>
        <c:lblOffset val="100"/>
        <c:noMultiLvlLbl val="0"/>
      </c:catAx>
      <c:valAx>
        <c:axId val="737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9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endnode!$H$63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endnode!$H$64:$H$73</c:f>
              <c:numCache>
                <c:formatCode>General</c:formatCode>
                <c:ptCount val="10"/>
                <c:pt idx="0">
                  <c:v>9.6921386718749995E-3</c:v>
                </c:pt>
                <c:pt idx="1">
                  <c:v>9.7132873535156258E-3</c:v>
                </c:pt>
                <c:pt idx="2">
                  <c:v>9.6921386718749995E-3</c:v>
                </c:pt>
                <c:pt idx="3">
                  <c:v>9.6256713867187513E-3</c:v>
                </c:pt>
                <c:pt idx="4">
                  <c:v>9.7042236328125E-3</c:v>
                </c:pt>
                <c:pt idx="5">
                  <c:v>9.6860961914062502E-3</c:v>
                </c:pt>
                <c:pt idx="6">
                  <c:v>9.7434997558593743E-3</c:v>
                </c:pt>
                <c:pt idx="7">
                  <c:v>9.6740112304687514E-3</c:v>
                </c:pt>
                <c:pt idx="8">
                  <c:v>9.7827758789062504E-3</c:v>
                </c:pt>
                <c:pt idx="9">
                  <c:v>9.6226501464843732E-3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0-427E-85BF-10485429D8BF}"/>
            </c:ext>
          </c:extLst>
        </c:ser>
        <c:ser>
          <c:idx val="1"/>
          <c:order val="1"/>
          <c:tx>
            <c:strRef>
              <c:f>endnode!$I$63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endnode!$I$64:$I$73</c:f>
              <c:numCache>
                <c:formatCode>General</c:formatCode>
                <c:ptCount val="10"/>
                <c:pt idx="0">
                  <c:v>3.2656182861328124E-3</c:v>
                </c:pt>
                <c:pt idx="1">
                  <c:v>3.2655477905273443E-3</c:v>
                </c:pt>
                <c:pt idx="2">
                  <c:v>3.2655880737304686E-3</c:v>
                </c:pt>
                <c:pt idx="3">
                  <c:v>3.2658197021484376E-3</c:v>
                </c:pt>
                <c:pt idx="4">
                  <c:v>3.2655578613281248E-3</c:v>
                </c:pt>
                <c:pt idx="5">
                  <c:v>3.2655880737304686E-3</c:v>
                </c:pt>
                <c:pt idx="6">
                  <c:v>3.2654269409179691E-3</c:v>
                </c:pt>
                <c:pt idx="7">
                  <c:v>3.2656686401367186E-3</c:v>
                </c:pt>
                <c:pt idx="8">
                  <c:v>3.2652758789062501E-3</c:v>
                </c:pt>
                <c:pt idx="9">
                  <c:v>3.265829772949219E-3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0-427E-85BF-10485429D8BF}"/>
            </c:ext>
          </c:extLst>
        </c:ser>
        <c:ser>
          <c:idx val="2"/>
          <c:order val="2"/>
          <c:tx>
            <c:strRef>
              <c:f>endnode!$J$63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endnode!$J$64:$J$73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0-427E-85BF-10485429D8BF}"/>
            </c:ext>
          </c:extLst>
        </c:ser>
        <c:ser>
          <c:idx val="3"/>
          <c:order val="3"/>
          <c:tx>
            <c:strRef>
              <c:f>endnode!$K$63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endnode!$K$64:$K$73</c:f>
              <c:numCache>
                <c:formatCode>General</c:formatCode>
                <c:ptCount val="10"/>
                <c:pt idx="0">
                  <c:v>0.37091674804687502</c:v>
                </c:pt>
                <c:pt idx="1">
                  <c:v>0.38640747070312498</c:v>
                </c:pt>
                <c:pt idx="2">
                  <c:v>0.30292968749999999</c:v>
                </c:pt>
                <c:pt idx="3">
                  <c:v>0.37281005859375005</c:v>
                </c:pt>
                <c:pt idx="4">
                  <c:v>0.41067626953125008</c:v>
                </c:pt>
                <c:pt idx="5">
                  <c:v>0.35009033203125001</c:v>
                </c:pt>
                <c:pt idx="6">
                  <c:v>0.40052124023437496</c:v>
                </c:pt>
                <c:pt idx="7">
                  <c:v>0.30292968749999999</c:v>
                </c:pt>
                <c:pt idx="8">
                  <c:v>0.33804199218750003</c:v>
                </c:pt>
                <c:pt idx="9">
                  <c:v>0.35146728515624998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0-427E-85BF-10485429D8BF}"/>
            </c:ext>
          </c:extLst>
        </c:ser>
        <c:ser>
          <c:idx val="4"/>
          <c:order val="4"/>
          <c:tx>
            <c:strRef>
              <c:f>endnode!$L$63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endnode!$L$64:$L$73</c:f>
              <c:numCache>
                <c:formatCode>General</c:formatCode>
                <c:ptCount val="10"/>
                <c:pt idx="0">
                  <c:v>0.38387450500488285</c:v>
                </c:pt>
                <c:pt idx="1">
                  <c:v>0.39938630584716794</c:v>
                </c:pt>
                <c:pt idx="2">
                  <c:v>0.31588741424560546</c:v>
                </c:pt>
                <c:pt idx="3">
                  <c:v>0.38570154968261722</c:v>
                </c:pt>
                <c:pt idx="4">
                  <c:v>0.42364605102539071</c:v>
                </c:pt>
                <c:pt idx="5">
                  <c:v>0.36304201629638672</c:v>
                </c:pt>
                <c:pt idx="6">
                  <c:v>0.4135301669311523</c:v>
                </c:pt>
                <c:pt idx="7">
                  <c:v>0.31586936737060545</c:v>
                </c:pt>
                <c:pt idx="8">
                  <c:v>0.35109004394531251</c:v>
                </c:pt>
                <c:pt idx="9">
                  <c:v>0.36435576507568357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0-427E-85BF-10485429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82144"/>
        <c:axId val="57000320"/>
      </c:lineChart>
      <c:catAx>
        <c:axId val="569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00320"/>
        <c:crosses val="autoZero"/>
        <c:auto val="1"/>
        <c:lblAlgn val="ctr"/>
        <c:lblOffset val="100"/>
        <c:noMultiLvlLbl val="0"/>
      </c:catAx>
      <c:valAx>
        <c:axId val="570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router!$N$63</c:f>
              <c:strCache>
                <c:ptCount val="1"/>
                <c:pt idx="0">
                  <c:v>TX</c:v>
                </c:pt>
              </c:strCache>
            </c:strRef>
          </c:tx>
          <c:val>
            <c:numRef>
              <c:f>router!$N$64:$N$73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A-4A88-82DF-126FED672EF9}"/>
            </c:ext>
          </c:extLst>
        </c:ser>
        <c:ser>
          <c:idx val="1"/>
          <c:order val="1"/>
          <c:tx>
            <c:strRef>
              <c:f>router!$O$63</c:f>
              <c:strCache>
                <c:ptCount val="1"/>
                <c:pt idx="0">
                  <c:v>RX</c:v>
                </c:pt>
              </c:strCache>
            </c:strRef>
          </c:tx>
          <c:val>
            <c:numRef>
              <c:f>router!$O$64:$O$73</c:f>
              <c:numCache>
                <c:formatCode>0.00%</c:formatCode>
                <c:ptCount val="10"/>
                <c:pt idx="0">
                  <c:v>5.3731762493398018E-3</c:v>
                </c:pt>
                <c:pt idx="1">
                  <c:v>5.751600465256853E-3</c:v>
                </c:pt>
                <c:pt idx="2">
                  <c:v>5.4462971895396905E-3</c:v>
                </c:pt>
                <c:pt idx="3">
                  <c:v>5.4432775674685555E-3</c:v>
                </c:pt>
                <c:pt idx="4">
                  <c:v>5.4494997756088324E-3</c:v>
                </c:pt>
                <c:pt idx="5">
                  <c:v>5.7944644241865462E-3</c:v>
                </c:pt>
                <c:pt idx="6">
                  <c:v>5.4251093722809578E-3</c:v>
                </c:pt>
                <c:pt idx="7">
                  <c:v>5.3731762493398018E-3</c:v>
                </c:pt>
                <c:pt idx="8">
                  <c:v>5.3731762493398018E-3</c:v>
                </c:pt>
                <c:pt idx="9">
                  <c:v>5.3731926533802264E-3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A-4A88-82DF-126FED672EF9}"/>
            </c:ext>
          </c:extLst>
        </c:ser>
        <c:ser>
          <c:idx val="2"/>
          <c:order val="2"/>
          <c:tx>
            <c:strRef>
              <c:f>router!$P$63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router!$P$64:$P$73</c:f>
              <c:numCache>
                <c:formatCode>0.00%</c:formatCode>
                <c:ptCount val="10"/>
                <c:pt idx="0">
                  <c:v>5.3731762493398018E-3</c:v>
                </c:pt>
                <c:pt idx="1">
                  <c:v>5.751600465256853E-3</c:v>
                </c:pt>
                <c:pt idx="2">
                  <c:v>5.4462971895396905E-3</c:v>
                </c:pt>
                <c:pt idx="3">
                  <c:v>5.4432775674685555E-3</c:v>
                </c:pt>
                <c:pt idx="4">
                  <c:v>5.4494997756088324E-3</c:v>
                </c:pt>
                <c:pt idx="5">
                  <c:v>5.7944644241865462E-3</c:v>
                </c:pt>
                <c:pt idx="6">
                  <c:v>5.4251093722809578E-3</c:v>
                </c:pt>
                <c:pt idx="7">
                  <c:v>5.3731762493398018E-3</c:v>
                </c:pt>
                <c:pt idx="8">
                  <c:v>5.3731762493398018E-3</c:v>
                </c:pt>
                <c:pt idx="9">
                  <c:v>5.3731926533802264E-3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A-4A88-82DF-126FED67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8992"/>
        <c:axId val="73847168"/>
      </c:lineChart>
      <c:catAx>
        <c:axId val="7382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73847168"/>
        <c:crosses val="autoZero"/>
        <c:auto val="1"/>
        <c:lblAlgn val="ctr"/>
        <c:lblOffset val="100"/>
        <c:noMultiLvlLbl val="0"/>
      </c:catAx>
      <c:valAx>
        <c:axId val="73847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82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router!$H$51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router!$G$52:$G$61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router!$H$52:$H$61</c:f>
              <c:numCache>
                <c:formatCode>General</c:formatCode>
                <c:ptCount val="10"/>
                <c:pt idx="0">
                  <c:v>0.23374731445312502</c:v>
                </c:pt>
                <c:pt idx="1">
                  <c:v>0.16288714599609377</c:v>
                </c:pt>
                <c:pt idx="2">
                  <c:v>0.13283486938476563</c:v>
                </c:pt>
                <c:pt idx="3">
                  <c:v>0.14275964355468748</c:v>
                </c:pt>
                <c:pt idx="4">
                  <c:v>0.15690811157226561</c:v>
                </c:pt>
                <c:pt idx="5">
                  <c:v>0.21003662109375001</c:v>
                </c:pt>
                <c:pt idx="6">
                  <c:v>0.1912112731933594</c:v>
                </c:pt>
                <c:pt idx="7">
                  <c:v>0.17550988769531251</c:v>
                </c:pt>
                <c:pt idx="8">
                  <c:v>0.16920153808593749</c:v>
                </c:pt>
                <c:pt idx="9">
                  <c:v>0.21625735473632809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1-46F5-B298-9F1ACA11CE88}"/>
            </c:ext>
          </c:extLst>
        </c:ser>
        <c:ser>
          <c:idx val="1"/>
          <c:order val="1"/>
          <c:tx>
            <c:strRef>
              <c:f>router!$I$51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router!$G$52:$G$61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router!$I$52:$I$61</c:f>
              <c:numCache>
                <c:formatCode>General</c:formatCode>
                <c:ptCount val="10"/>
                <c:pt idx="0">
                  <c:v>2.5583560180664064E-3</c:v>
                </c:pt>
                <c:pt idx="1">
                  <c:v>2.7565795898437501E-3</c:v>
                </c:pt>
                <c:pt idx="2">
                  <c:v>2.8131069946289063E-3</c:v>
                </c:pt>
                <c:pt idx="3">
                  <c:v>2.8221505737304688E-3</c:v>
                </c:pt>
                <c:pt idx="4">
                  <c:v>2.7755026245117188E-3</c:v>
                </c:pt>
                <c:pt idx="5">
                  <c:v>2.608166198730469E-3</c:v>
                </c:pt>
                <c:pt idx="6">
                  <c:v>2.6531726074218755E-3</c:v>
                </c:pt>
                <c:pt idx="7">
                  <c:v>2.7105560302734372E-3</c:v>
                </c:pt>
                <c:pt idx="8">
                  <c:v>2.7342526245117188E-3</c:v>
                </c:pt>
                <c:pt idx="9">
                  <c:v>2.5776516723632816E-3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1-46F5-B298-9F1ACA11CE88}"/>
            </c:ext>
          </c:extLst>
        </c:ser>
        <c:ser>
          <c:idx val="2"/>
          <c:order val="2"/>
          <c:tx>
            <c:strRef>
              <c:f>router!$J$51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router!$J$52:$J$61</c:f>
              <c:numCache>
                <c:formatCode>General</c:formatCode>
                <c:ptCount val="10"/>
                <c:pt idx="0">
                  <c:v>5.4707409667968747</c:v>
                </c:pt>
                <c:pt idx="1">
                  <c:v>3.5470129394531247</c:v>
                </c:pt>
                <c:pt idx="2">
                  <c:v>2.3019104003906246</c:v>
                </c:pt>
                <c:pt idx="3">
                  <c:v>2.2593768310546873</c:v>
                </c:pt>
                <c:pt idx="4">
                  <c:v>2.6966601562499997</c:v>
                </c:pt>
                <c:pt idx="5">
                  <c:v>4.195211791992187</c:v>
                </c:pt>
                <c:pt idx="6">
                  <c:v>3.8734222412109367</c:v>
                </c:pt>
                <c:pt idx="7">
                  <c:v>3.2601104736328126</c:v>
                </c:pt>
                <c:pt idx="8">
                  <c:v>2.9397546386718747</c:v>
                </c:pt>
                <c:pt idx="9">
                  <c:v>5.8701104736328116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1-46F5-B298-9F1ACA11CE88}"/>
            </c:ext>
          </c:extLst>
        </c:ser>
        <c:ser>
          <c:idx val="3"/>
          <c:order val="3"/>
          <c:tx>
            <c:strRef>
              <c:f>router!$K$51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router!$K$52:$K$61</c:f>
              <c:numCache>
                <c:formatCode>General</c:formatCode>
                <c:ptCount val="10"/>
                <c:pt idx="0">
                  <c:v>4.9449829101562504</c:v>
                </c:pt>
                <c:pt idx="1">
                  <c:v>3.687996826171875</c:v>
                </c:pt>
                <c:pt idx="2">
                  <c:v>3.2909179687500001</c:v>
                </c:pt>
                <c:pt idx="3">
                  <c:v>3.6649328613281256</c:v>
                </c:pt>
                <c:pt idx="4">
                  <c:v>3.8700988769531248</c:v>
                </c:pt>
                <c:pt idx="5">
                  <c:v>4.7349975585937498</c:v>
                </c:pt>
                <c:pt idx="6">
                  <c:v>4.2573669433593748</c:v>
                </c:pt>
                <c:pt idx="7">
                  <c:v>4.3215673828125007</c:v>
                </c:pt>
                <c:pt idx="8">
                  <c:v>4.1818066406250001</c:v>
                </c:pt>
                <c:pt idx="9">
                  <c:v>4.24273681640625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1-46F5-B298-9F1ACA11CE88}"/>
            </c:ext>
          </c:extLst>
        </c:ser>
        <c:ser>
          <c:idx val="4"/>
          <c:order val="4"/>
          <c:tx>
            <c:strRef>
              <c:f>router!$L$51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router!$L$52:$L$61</c:f>
              <c:numCache>
                <c:formatCode>General</c:formatCode>
                <c:ptCount val="10"/>
                <c:pt idx="0">
                  <c:v>10.652029547424316</c:v>
                </c:pt>
                <c:pt idx="1">
                  <c:v>7.400653491210937</c:v>
                </c:pt>
                <c:pt idx="2">
                  <c:v>5.7284763455200194</c:v>
                </c:pt>
                <c:pt idx="3">
                  <c:v>6.0698914865112314</c:v>
                </c:pt>
                <c:pt idx="4">
                  <c:v>6.7264426473999013</c:v>
                </c:pt>
                <c:pt idx="5">
                  <c:v>9.1428541378784161</c:v>
                </c:pt>
                <c:pt idx="6">
                  <c:v>8.3246536303710919</c:v>
                </c:pt>
                <c:pt idx="7">
                  <c:v>7.7598983001708994</c:v>
                </c:pt>
                <c:pt idx="8">
                  <c:v>7.2934970700073238</c:v>
                </c:pt>
                <c:pt idx="9">
                  <c:v>10.331682296447752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71-46F5-B298-9F1ACA11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65856"/>
        <c:axId val="73888128"/>
      </c:lineChart>
      <c:catAx>
        <c:axId val="738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888128"/>
        <c:crosses val="autoZero"/>
        <c:auto val="1"/>
        <c:lblAlgn val="ctr"/>
        <c:lblOffset val="100"/>
        <c:noMultiLvlLbl val="0"/>
      </c:catAx>
      <c:valAx>
        <c:axId val="738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router!$H$39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router!$G$40:$G$49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router!$H$40:$H$49</c:f>
              <c:numCache>
                <c:formatCode>General</c:formatCode>
                <c:ptCount val="10"/>
                <c:pt idx="0">
                  <c:v>0.2241548767089844</c:v>
                </c:pt>
                <c:pt idx="1">
                  <c:v>0.16907766723632814</c:v>
                </c:pt>
                <c:pt idx="2">
                  <c:v>0.18972482299804688</c:v>
                </c:pt>
                <c:pt idx="3">
                  <c:v>0.16836163330078127</c:v>
                </c:pt>
                <c:pt idx="4">
                  <c:v>0.17696612548828128</c:v>
                </c:pt>
                <c:pt idx="5">
                  <c:v>0.2219554138183594</c:v>
                </c:pt>
                <c:pt idx="6">
                  <c:v>0.13506756591796876</c:v>
                </c:pt>
                <c:pt idx="7">
                  <c:v>0.17503555297851561</c:v>
                </c:pt>
                <c:pt idx="8">
                  <c:v>0.13920968627929686</c:v>
                </c:pt>
                <c:pt idx="9">
                  <c:v>0.20750784301757813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4-41B1-9935-A18EF870C326}"/>
            </c:ext>
          </c:extLst>
        </c:ser>
        <c:ser>
          <c:idx val="1"/>
          <c:order val="1"/>
          <c:tx>
            <c:strRef>
              <c:f>router!$I$39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router!$G$40:$G$49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router!$I$40:$I$49</c:f>
              <c:numCache>
                <c:formatCode>General</c:formatCode>
                <c:ptCount val="10"/>
                <c:pt idx="0">
                  <c:v>2.5415982055664059E-3</c:v>
                </c:pt>
                <c:pt idx="1">
                  <c:v>2.7363473510742193E-3</c:v>
                </c:pt>
                <c:pt idx="2">
                  <c:v>2.673374633789063E-3</c:v>
                </c:pt>
                <c:pt idx="3">
                  <c:v>2.7297207641601559E-3</c:v>
                </c:pt>
                <c:pt idx="4">
                  <c:v>2.7060946655273433E-3</c:v>
                </c:pt>
                <c:pt idx="5">
                  <c:v>2.5680239868164064E-3</c:v>
                </c:pt>
                <c:pt idx="6">
                  <c:v>2.8416375732421878E-3</c:v>
                </c:pt>
                <c:pt idx="7">
                  <c:v>2.7216943359375002E-3</c:v>
                </c:pt>
                <c:pt idx="8">
                  <c:v>2.8247387695312502E-3</c:v>
                </c:pt>
                <c:pt idx="9">
                  <c:v>2.6152761840820314E-3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4-41B1-9935-A18EF870C326}"/>
            </c:ext>
          </c:extLst>
        </c:ser>
        <c:ser>
          <c:idx val="2"/>
          <c:order val="2"/>
          <c:tx>
            <c:strRef>
              <c:f>router!$J$39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router!$J$40:$J$49</c:f>
              <c:numCache>
                <c:formatCode>General</c:formatCode>
                <c:ptCount val="10"/>
                <c:pt idx="0">
                  <c:v>4.6850646972656245</c:v>
                </c:pt>
                <c:pt idx="1">
                  <c:v>2.968906860351562</c:v>
                </c:pt>
                <c:pt idx="2">
                  <c:v>3.5556152343749994</c:v>
                </c:pt>
                <c:pt idx="3">
                  <c:v>2.8969024658203124</c:v>
                </c:pt>
                <c:pt idx="4">
                  <c:v>3.3281323242187497</c:v>
                </c:pt>
                <c:pt idx="5">
                  <c:v>4.1657409667968741</c:v>
                </c:pt>
                <c:pt idx="6">
                  <c:v>2.3124243164062497</c:v>
                </c:pt>
                <c:pt idx="7">
                  <c:v>3.2488000488281243</c:v>
                </c:pt>
                <c:pt idx="8">
                  <c:v>2.347789306640625</c:v>
                </c:pt>
                <c:pt idx="9">
                  <c:v>4.0838598632812495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4-41B1-9935-A18EF870C326}"/>
            </c:ext>
          </c:extLst>
        </c:ser>
        <c:ser>
          <c:idx val="3"/>
          <c:order val="3"/>
          <c:tx>
            <c:strRef>
              <c:f>router!$K$39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router!$K$40:$K$49</c:f>
              <c:numCache>
                <c:formatCode>General</c:formatCode>
                <c:ptCount val="10"/>
                <c:pt idx="0">
                  <c:v>5.1623693847656256</c:v>
                </c:pt>
                <c:pt idx="1">
                  <c:v>4.2477282714843749</c:v>
                </c:pt>
                <c:pt idx="2">
                  <c:v>4.4346496582031252</c:v>
                </c:pt>
                <c:pt idx="3">
                  <c:v>4.16562744140625</c:v>
                </c:pt>
                <c:pt idx="4">
                  <c:v>4.2145092773437494</c:v>
                </c:pt>
                <c:pt idx="5">
                  <c:v>5.6933569335937504</c:v>
                </c:pt>
                <c:pt idx="6">
                  <c:v>3.4453088378906251</c:v>
                </c:pt>
                <c:pt idx="7">
                  <c:v>4.3540979003906255</c:v>
                </c:pt>
                <c:pt idx="8">
                  <c:v>3.88128662109375</c:v>
                </c:pt>
                <c:pt idx="9">
                  <c:v>4.8585791015625004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4-41B1-9935-A18EF870C326}"/>
            </c:ext>
          </c:extLst>
        </c:ser>
        <c:ser>
          <c:idx val="4"/>
          <c:order val="4"/>
          <c:tx>
            <c:strRef>
              <c:f>router!$L$39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router!$L$40:$L$49</c:f>
              <c:numCache>
                <c:formatCode>General</c:formatCode>
                <c:ptCount val="10"/>
                <c:pt idx="0">
                  <c:v>10.0741305569458</c:v>
                </c:pt>
                <c:pt idx="1">
                  <c:v>7.3884491464233388</c:v>
                </c:pt>
                <c:pt idx="2">
                  <c:v>8.1826630902099602</c:v>
                </c:pt>
                <c:pt idx="3">
                  <c:v>7.2336212612915034</c:v>
                </c:pt>
                <c:pt idx="4">
                  <c:v>7.7223138217163072</c:v>
                </c:pt>
                <c:pt idx="5">
                  <c:v>10.083621338195801</c:v>
                </c:pt>
                <c:pt idx="6">
                  <c:v>5.8956423577880859</c:v>
                </c:pt>
                <c:pt idx="7">
                  <c:v>7.7806551965332034</c:v>
                </c:pt>
                <c:pt idx="8">
                  <c:v>6.3711103527832034</c:v>
                </c:pt>
                <c:pt idx="9">
                  <c:v>9.1525620840454103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4-41B1-9935-A18EF870C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23200"/>
        <c:axId val="73998720"/>
      </c:lineChart>
      <c:catAx>
        <c:axId val="739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98720"/>
        <c:crosses val="autoZero"/>
        <c:auto val="1"/>
        <c:lblAlgn val="ctr"/>
        <c:lblOffset val="100"/>
        <c:noMultiLvlLbl val="0"/>
      </c:catAx>
      <c:valAx>
        <c:axId val="739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router!$N$39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router!$N$40:$N$49</c:f>
              <c:numCache>
                <c:formatCode>0.00%</c:formatCode>
                <c:ptCount val="10"/>
                <c:pt idx="0">
                  <c:v>9.005836492470129E-2</c:v>
                </c:pt>
                <c:pt idx="1">
                  <c:v>5.6876651794161272E-2</c:v>
                </c:pt>
                <c:pt idx="2">
                  <c:v>6.7995917807801856E-2</c:v>
                </c:pt>
                <c:pt idx="3">
                  <c:v>5.5649230825726252E-2</c:v>
                </c:pt>
                <c:pt idx="4">
                  <c:v>6.3835053058381025E-2</c:v>
                </c:pt>
                <c:pt idx="5">
                  <c:v>7.9613471269127017E-2</c:v>
                </c:pt>
                <c:pt idx="6">
                  <c:v>4.4408820578085609E-2</c:v>
                </c:pt>
                <c:pt idx="7">
                  <c:v>6.2140643710522227E-2</c:v>
                </c:pt>
                <c:pt idx="8">
                  <c:v>4.5130372207676878E-2</c:v>
                </c:pt>
                <c:pt idx="9">
                  <c:v>7.8069993787533654E-2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2-4F13-B0EC-4F48EE40E74C}"/>
            </c:ext>
          </c:extLst>
        </c:ser>
        <c:ser>
          <c:idx val="1"/>
          <c:order val="1"/>
          <c:tx>
            <c:strRef>
              <c:f>router!$O$39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router!$O$40:$O$49</c:f>
              <c:numCache>
                <c:formatCode>0.00%</c:formatCode>
                <c:ptCount val="10"/>
                <c:pt idx="0">
                  <c:v>9.1843608948880162E-2</c:v>
                </c:pt>
                <c:pt idx="1">
                  <c:v>7.5315710126528199E-2</c:v>
                </c:pt>
                <c:pt idx="2">
                  <c:v>7.8490807451523967E-2</c:v>
                </c:pt>
                <c:pt idx="3">
                  <c:v>7.4062286744252234E-2</c:v>
                </c:pt>
                <c:pt idx="4">
                  <c:v>7.4816442139934797E-2</c:v>
                </c:pt>
                <c:pt idx="5">
                  <c:v>0.10070571329407968</c:v>
                </c:pt>
                <c:pt idx="6">
                  <c:v>6.1238038131133897E-2</c:v>
                </c:pt>
                <c:pt idx="7">
                  <c:v>7.7080114933072513E-2</c:v>
                </c:pt>
                <c:pt idx="8">
                  <c:v>6.9052102950408034E-2</c:v>
                </c:pt>
                <c:pt idx="9">
                  <c:v>8.5963480442912313E-2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2-4F13-B0EC-4F48EE40E74C}"/>
            </c:ext>
          </c:extLst>
        </c:ser>
        <c:ser>
          <c:idx val="2"/>
          <c:order val="2"/>
          <c:tx>
            <c:strRef>
              <c:f>router!$P$39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router!$P$40:$P$49</c:f>
              <c:numCache>
                <c:formatCode>0.00%</c:formatCode>
                <c:ptCount val="10"/>
                <c:pt idx="0">
                  <c:v>0.18190197387358145</c:v>
                </c:pt>
                <c:pt idx="1">
                  <c:v>0.13219236192068948</c:v>
                </c:pt>
                <c:pt idx="2">
                  <c:v>0.14648672525932582</c:v>
                </c:pt>
                <c:pt idx="3">
                  <c:v>0.12971151756997848</c:v>
                </c:pt>
                <c:pt idx="4">
                  <c:v>0.13865149519831582</c:v>
                </c:pt>
                <c:pt idx="5">
                  <c:v>0.1803191845632067</c:v>
                </c:pt>
                <c:pt idx="6">
                  <c:v>0.1056468587092195</c:v>
                </c:pt>
                <c:pt idx="7">
                  <c:v>0.13922075864359473</c:v>
                </c:pt>
                <c:pt idx="8">
                  <c:v>0.11418247515808491</c:v>
                </c:pt>
                <c:pt idx="9">
                  <c:v>0.16403347423044595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2-4F13-B0EC-4F48EE40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84896"/>
        <c:axId val="74386432"/>
      </c:lineChart>
      <c:catAx>
        <c:axId val="743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386432"/>
        <c:crosses val="autoZero"/>
        <c:auto val="1"/>
        <c:lblAlgn val="ctr"/>
        <c:lblOffset val="100"/>
        <c:noMultiLvlLbl val="0"/>
      </c:catAx>
      <c:valAx>
        <c:axId val="74386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438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router!$N$3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router!$N$4:$N$13</c:f>
              <c:numCache>
                <c:formatCode>0.00%</c:formatCode>
                <c:ptCount val="10"/>
                <c:pt idx="0">
                  <c:v>1.5842524509803921E-2</c:v>
                </c:pt>
                <c:pt idx="1">
                  <c:v>1.5421777993580875E-2</c:v>
                </c:pt>
                <c:pt idx="2">
                  <c:v>7.3658751099384343E-3</c:v>
                </c:pt>
                <c:pt idx="3">
                  <c:v>1.2285545016460127E-2</c:v>
                </c:pt>
                <c:pt idx="4">
                  <c:v>2.5433070625704227E-2</c:v>
                </c:pt>
                <c:pt idx="5">
                  <c:v>7.7280554978809675E-3</c:v>
                </c:pt>
                <c:pt idx="6">
                  <c:v>1.2267391271161861E-2</c:v>
                </c:pt>
                <c:pt idx="7">
                  <c:v>2.6500337360285519E-2</c:v>
                </c:pt>
                <c:pt idx="8">
                  <c:v>7.3549840779402378E-3</c:v>
                </c:pt>
                <c:pt idx="9">
                  <c:v>7.3577900984295235E-3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B-4459-A78A-85F7E3867845}"/>
            </c:ext>
          </c:extLst>
        </c:ser>
        <c:ser>
          <c:idx val="1"/>
          <c:order val="1"/>
          <c:tx>
            <c:strRef>
              <c:f>router!$O$3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router!$O$4:$O$13</c:f>
              <c:numCache>
                <c:formatCode>0.00%</c:formatCode>
                <c:ptCount val="10"/>
                <c:pt idx="0">
                  <c:v>2.5768995098039215E-2</c:v>
                </c:pt>
                <c:pt idx="1">
                  <c:v>2.4268687072274697E-2</c:v>
                </c:pt>
                <c:pt idx="2">
                  <c:v>1.4475227206097918E-2</c:v>
                </c:pt>
                <c:pt idx="3">
                  <c:v>2.1025597175821021E-2</c:v>
                </c:pt>
                <c:pt idx="4">
                  <c:v>2.5491088195867317E-2</c:v>
                </c:pt>
                <c:pt idx="5">
                  <c:v>1.4912612821671532E-2</c:v>
                </c:pt>
                <c:pt idx="6">
                  <c:v>2.1399239775901812E-2</c:v>
                </c:pt>
                <c:pt idx="7">
                  <c:v>2.8332157915143964E-2</c:v>
                </c:pt>
                <c:pt idx="8">
                  <c:v>1.6831891748312382E-2</c:v>
                </c:pt>
                <c:pt idx="9">
                  <c:v>1.4642307598368463E-2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B-4459-A78A-85F7E3867845}"/>
            </c:ext>
          </c:extLst>
        </c:ser>
        <c:ser>
          <c:idx val="2"/>
          <c:order val="2"/>
          <c:tx>
            <c:strRef>
              <c:f>router!$P$3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router!$P$4:$P$13</c:f>
              <c:numCache>
                <c:formatCode>0.00%</c:formatCode>
                <c:ptCount val="10"/>
                <c:pt idx="0">
                  <c:v>4.1611519607843137E-2</c:v>
                </c:pt>
                <c:pt idx="1">
                  <c:v>3.9690465065855572E-2</c:v>
                </c:pt>
                <c:pt idx="2">
                  <c:v>2.1841102316036351E-2</c:v>
                </c:pt>
                <c:pt idx="3">
                  <c:v>3.3311142192281151E-2</c:v>
                </c:pt>
                <c:pt idx="4">
                  <c:v>5.0924158821571544E-2</c:v>
                </c:pt>
                <c:pt idx="5">
                  <c:v>2.2640668319552498E-2</c:v>
                </c:pt>
                <c:pt idx="6">
                  <c:v>3.3666631047063675E-2</c:v>
                </c:pt>
                <c:pt idx="7">
                  <c:v>5.483249527542948E-2</c:v>
                </c:pt>
                <c:pt idx="8">
                  <c:v>2.4186875826252618E-2</c:v>
                </c:pt>
                <c:pt idx="9">
                  <c:v>2.2000097696797987E-2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B-4459-A78A-85F7E386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95008"/>
        <c:axId val="74445952"/>
      </c:lineChart>
      <c:catAx>
        <c:axId val="743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45952"/>
        <c:crosses val="autoZero"/>
        <c:auto val="1"/>
        <c:lblAlgn val="ctr"/>
        <c:lblOffset val="100"/>
        <c:noMultiLvlLbl val="0"/>
      </c:catAx>
      <c:valAx>
        <c:axId val="74445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43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router!$N$15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router!$M$16:$M$25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router!$N$16:$N$25</c:f>
              <c:numCache>
                <c:formatCode>0.00%</c:formatCode>
                <c:ptCount val="10"/>
                <c:pt idx="0">
                  <c:v>1.791041130438234E-2</c:v>
                </c:pt>
                <c:pt idx="1">
                  <c:v>2.8743925245049436E-2</c:v>
                </c:pt>
                <c:pt idx="2">
                  <c:v>1.169501312175584E-2</c:v>
                </c:pt>
                <c:pt idx="3">
                  <c:v>2.2161696722462765E-2</c:v>
                </c:pt>
                <c:pt idx="4">
                  <c:v>1.8247651496417331E-2</c:v>
                </c:pt>
                <c:pt idx="5">
                  <c:v>1.7563090639837561E-2</c:v>
                </c:pt>
                <c:pt idx="6">
                  <c:v>3.2279238462759659E-2</c:v>
                </c:pt>
                <c:pt idx="7">
                  <c:v>3.9307816073004154E-2</c:v>
                </c:pt>
                <c:pt idx="8">
                  <c:v>2.1663934251058621E-2</c:v>
                </c:pt>
                <c:pt idx="9">
                  <c:v>2.9698405622759719E-2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A-4A44-9C39-9D01045EC470}"/>
            </c:ext>
          </c:extLst>
        </c:ser>
        <c:ser>
          <c:idx val="1"/>
          <c:order val="1"/>
          <c:tx>
            <c:strRef>
              <c:f>router!$O$15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router!$M$16:$M$25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router!$O$16:$O$25</c:f>
              <c:numCache>
                <c:formatCode>0.00%</c:formatCode>
                <c:ptCount val="10"/>
                <c:pt idx="0">
                  <c:v>2.8434991557741689E-2</c:v>
                </c:pt>
                <c:pt idx="1">
                  <c:v>3.9116388186374855E-2</c:v>
                </c:pt>
                <c:pt idx="2">
                  <c:v>1.8596537322917397E-2</c:v>
                </c:pt>
                <c:pt idx="3">
                  <c:v>3.0451722432229423E-2</c:v>
                </c:pt>
                <c:pt idx="4">
                  <c:v>2.8151513208710757E-2</c:v>
                </c:pt>
                <c:pt idx="5">
                  <c:v>3.1666692111570818E-2</c:v>
                </c:pt>
                <c:pt idx="6">
                  <c:v>3.7066323103789371E-2</c:v>
                </c:pt>
                <c:pt idx="7">
                  <c:v>4.1979221048839388E-2</c:v>
                </c:pt>
                <c:pt idx="8">
                  <c:v>3.139072322003731E-2</c:v>
                </c:pt>
                <c:pt idx="9">
                  <c:v>3.7306961890048423E-2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A-4A44-9C39-9D01045EC470}"/>
            </c:ext>
          </c:extLst>
        </c:ser>
        <c:ser>
          <c:idx val="2"/>
          <c:order val="2"/>
          <c:tx>
            <c:strRef>
              <c:f>router!$P$15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router!$M$16:$M$25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router!$P$16:$P$25</c:f>
              <c:numCache>
                <c:formatCode>0.00%</c:formatCode>
                <c:ptCount val="10"/>
                <c:pt idx="0">
                  <c:v>4.6345402862124033E-2</c:v>
                </c:pt>
                <c:pt idx="1">
                  <c:v>6.7860313431424291E-2</c:v>
                </c:pt>
                <c:pt idx="2">
                  <c:v>3.0291550444673236E-2</c:v>
                </c:pt>
                <c:pt idx="3">
                  <c:v>5.2613419154692184E-2</c:v>
                </c:pt>
                <c:pt idx="4">
                  <c:v>4.6399164705128088E-2</c:v>
                </c:pt>
                <c:pt idx="5">
                  <c:v>4.922978275140838E-2</c:v>
                </c:pt>
                <c:pt idx="6">
                  <c:v>6.934556156654903E-2</c:v>
                </c:pt>
                <c:pt idx="7">
                  <c:v>8.1287037121843542E-2</c:v>
                </c:pt>
                <c:pt idx="8">
                  <c:v>5.3054657471095931E-2</c:v>
                </c:pt>
                <c:pt idx="9">
                  <c:v>6.7005367512808139E-2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A-4A44-9C39-9D01045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99968"/>
        <c:axId val="74501504"/>
      </c:lineChart>
      <c:catAx>
        <c:axId val="744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01504"/>
        <c:crosses val="autoZero"/>
        <c:auto val="1"/>
        <c:lblAlgn val="ctr"/>
        <c:lblOffset val="100"/>
        <c:noMultiLvlLbl val="0"/>
      </c:catAx>
      <c:valAx>
        <c:axId val="745015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44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router!$R$3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router!$Q$4:$Q$13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router!$R$4:$R$13</c:f>
              <c:numCache>
                <c:formatCode>General</c:formatCode>
                <c:ptCount val="10"/>
                <c:pt idx="0">
                  <c:v>0.56545532226562512</c:v>
                </c:pt>
                <c:pt idx="1">
                  <c:v>1.1101849365234375</c:v>
                </c:pt>
                <c:pt idx="2">
                  <c:v>1.4362371826171876</c:v>
                </c:pt>
                <c:pt idx="3">
                  <c:v>1.9019311523437499</c:v>
                </c:pt>
                <c:pt idx="4">
                  <c:v>2.6142791748046879</c:v>
                </c:pt>
                <c:pt idx="5">
                  <c:v>2.9458300781249998</c:v>
                </c:pt>
                <c:pt idx="6">
                  <c:v>3.4101040649414065</c:v>
                </c:pt>
                <c:pt idx="7">
                  <c:v>4.1207904052734374</c:v>
                </c:pt>
                <c:pt idx="8">
                  <c:v>4.4515255737304686</c:v>
                </c:pt>
                <c:pt idx="9">
                  <c:v>4.7777590942382817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69-90BF-E561A09C19E6}"/>
            </c:ext>
          </c:extLst>
        </c:ser>
        <c:ser>
          <c:idx val="1"/>
          <c:order val="1"/>
          <c:tx>
            <c:strRef>
              <c:f>router!$S$3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router!$Q$4:$Q$13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router!$S$4:$S$13</c:f>
              <c:numCache>
                <c:formatCode>General</c:formatCode>
                <c:ptCount val="10"/>
                <c:pt idx="0">
                  <c:v>3.0986242675781251E-2</c:v>
                </c:pt>
                <c:pt idx="1">
                  <c:v>6.2148220825195312E-2</c:v>
                </c:pt>
                <c:pt idx="2">
                  <c:v>9.4038821411132817E-2</c:v>
                </c:pt>
                <c:pt idx="3">
                  <c:v>0.12546415100097658</c:v>
                </c:pt>
                <c:pt idx="4">
                  <c:v>0.15607022094726564</c:v>
                </c:pt>
                <c:pt idx="5">
                  <c:v>0.18794772949218752</c:v>
                </c:pt>
                <c:pt idx="6">
                  <c:v>0.219385546875</c:v>
                </c:pt>
                <c:pt idx="7">
                  <c:v>0.25000279541015624</c:v>
                </c:pt>
                <c:pt idx="8">
                  <c:v>0.28188554077148437</c:v>
                </c:pt>
                <c:pt idx="9">
                  <c:v>0.3137843994140625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69-90BF-E561A09C19E6}"/>
            </c:ext>
          </c:extLst>
        </c:ser>
        <c:ser>
          <c:idx val="2"/>
          <c:order val="2"/>
          <c:tx>
            <c:strRef>
              <c:f>router!$T$3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router!$T$4:$T$13</c:f>
              <c:numCache>
                <c:formatCode>General</c:formatCode>
                <c:ptCount val="10"/>
                <c:pt idx="0">
                  <c:v>8.2374938964843736</c:v>
                </c:pt>
                <c:pt idx="1">
                  <c:v>16.282232666015624</c:v>
                </c:pt>
                <c:pt idx="2">
                  <c:v>20.124591064453124</c:v>
                </c:pt>
                <c:pt idx="3">
                  <c:v>26.533300781249999</c:v>
                </c:pt>
                <c:pt idx="4">
                  <c:v>39.801544189453118</c:v>
                </c:pt>
                <c:pt idx="5">
                  <c:v>43.833471679687499</c:v>
                </c:pt>
                <c:pt idx="6">
                  <c:v>50.234216308593744</c:v>
                </c:pt>
                <c:pt idx="7">
                  <c:v>64.061608886718744</c:v>
                </c:pt>
                <c:pt idx="8">
                  <c:v>67.899188232421864</c:v>
                </c:pt>
                <c:pt idx="9">
                  <c:v>71.738360595703114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69-90BF-E561A09C19E6}"/>
            </c:ext>
          </c:extLst>
        </c:ser>
        <c:ser>
          <c:idx val="3"/>
          <c:order val="3"/>
          <c:tx>
            <c:strRef>
              <c:f>router!$U$3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router!$U$4:$U$13</c:f>
              <c:numCache>
                <c:formatCode>General</c:formatCode>
                <c:ptCount val="10"/>
                <c:pt idx="0">
                  <c:v>8.9002807617187507</c:v>
                </c:pt>
                <c:pt idx="1">
                  <c:v>17.592297363281251</c:v>
                </c:pt>
                <c:pt idx="2">
                  <c:v>21.743811035156252</c:v>
                </c:pt>
                <c:pt idx="3">
                  <c:v>28.668164062499997</c:v>
                </c:pt>
                <c:pt idx="4">
                  <c:v>43.00396728515625</c:v>
                </c:pt>
                <c:pt idx="5">
                  <c:v>47.360302734375004</c:v>
                </c:pt>
                <c:pt idx="6">
                  <c:v>54.276049804687503</c:v>
                </c:pt>
                <c:pt idx="7">
                  <c:v>69.215991210937503</c:v>
                </c:pt>
                <c:pt idx="8">
                  <c:v>73.362341308593756</c:v>
                </c:pt>
                <c:pt idx="9">
                  <c:v>77.510412597656256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69-90BF-E561A09C19E6}"/>
            </c:ext>
          </c:extLst>
        </c:ser>
        <c:ser>
          <c:idx val="4"/>
          <c:order val="4"/>
          <c:tx>
            <c:strRef>
              <c:f>router!$V$3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router!$V$4:$V$13</c:f>
              <c:numCache>
                <c:formatCode>General</c:formatCode>
                <c:ptCount val="10"/>
                <c:pt idx="0">
                  <c:v>17.734216223144529</c:v>
                </c:pt>
                <c:pt idx="1">
                  <c:v>35.04686318664551</c:v>
                </c:pt>
                <c:pt idx="2">
                  <c:v>43.398678103637693</c:v>
                </c:pt>
                <c:pt idx="3">
                  <c:v>57.228860147094721</c:v>
                </c:pt>
                <c:pt idx="4">
                  <c:v>85.575860870361325</c:v>
                </c:pt>
                <c:pt idx="5">
                  <c:v>94.327552221679696</c:v>
                </c:pt>
                <c:pt idx="6">
                  <c:v>108.13975572509764</c:v>
                </c:pt>
                <c:pt idx="7">
                  <c:v>137.64839329833984</c:v>
                </c:pt>
                <c:pt idx="8">
                  <c:v>145.99494065551755</c:v>
                </c:pt>
                <c:pt idx="9">
                  <c:v>154.34031668701169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C-4369-90BF-E561A09C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8880"/>
        <c:axId val="74784768"/>
      </c:lineChart>
      <c:catAx>
        <c:axId val="747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84768"/>
        <c:crosses val="autoZero"/>
        <c:auto val="1"/>
        <c:lblAlgn val="ctr"/>
        <c:lblOffset val="100"/>
        <c:noMultiLvlLbl val="0"/>
      </c:catAx>
      <c:valAx>
        <c:axId val="747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endnode!$N$63</c:f>
              <c:strCache>
                <c:ptCount val="1"/>
                <c:pt idx="0">
                  <c:v>TX</c:v>
                </c:pt>
              </c:strCache>
            </c:strRef>
          </c:tx>
          <c:val>
            <c:numRef>
              <c:f>endnode!$N$64:$N$73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D-4B04-9BD9-AC79A8774A3D}"/>
            </c:ext>
          </c:extLst>
        </c:ser>
        <c:ser>
          <c:idx val="1"/>
          <c:order val="1"/>
          <c:tx>
            <c:strRef>
              <c:f>endnode!$O$63</c:f>
              <c:strCache>
                <c:ptCount val="1"/>
                <c:pt idx="0">
                  <c:v>RX</c:v>
                </c:pt>
              </c:strCache>
            </c:strRef>
          </c:tx>
          <c:val>
            <c:numRef>
              <c:f>endnode!$O$64:$O$73</c:f>
              <c:numCache>
                <c:formatCode>0.00%</c:formatCode>
                <c:ptCount val="10"/>
                <c:pt idx="0">
                  <c:v>6.5806751070313979E-3</c:v>
                </c:pt>
                <c:pt idx="1">
                  <c:v>6.8555060859793451E-3</c:v>
                </c:pt>
                <c:pt idx="2">
                  <c:v>5.3745217133730925E-3</c:v>
                </c:pt>
                <c:pt idx="3">
                  <c:v>6.6143059559290564E-3</c:v>
                </c:pt>
                <c:pt idx="4">
                  <c:v>7.2861191185811308E-3</c:v>
                </c:pt>
                <c:pt idx="5">
                  <c:v>6.2112749603779292E-3</c:v>
                </c:pt>
                <c:pt idx="6">
                  <c:v>7.1059510431426198E-3</c:v>
                </c:pt>
                <c:pt idx="7">
                  <c:v>5.374488889160328E-3</c:v>
                </c:pt>
                <c:pt idx="8">
                  <c:v>5.9974959538278312E-3</c:v>
                </c:pt>
                <c:pt idx="9">
                  <c:v>6.2356476278887969E-3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D-4B04-9BD9-AC79A8774A3D}"/>
            </c:ext>
          </c:extLst>
        </c:ser>
        <c:ser>
          <c:idx val="2"/>
          <c:order val="2"/>
          <c:tx>
            <c:strRef>
              <c:f>endnode!$P$63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endnode!$P$64:$P$73</c:f>
              <c:numCache>
                <c:formatCode>0.00%</c:formatCode>
                <c:ptCount val="10"/>
                <c:pt idx="0">
                  <c:v>6.5806751070313979E-3</c:v>
                </c:pt>
                <c:pt idx="1">
                  <c:v>6.8555060859793451E-3</c:v>
                </c:pt>
                <c:pt idx="2">
                  <c:v>5.3745217133730925E-3</c:v>
                </c:pt>
                <c:pt idx="3">
                  <c:v>6.6143059559290564E-3</c:v>
                </c:pt>
                <c:pt idx="4">
                  <c:v>7.2861191185811308E-3</c:v>
                </c:pt>
                <c:pt idx="5">
                  <c:v>6.2112749603779292E-3</c:v>
                </c:pt>
                <c:pt idx="6">
                  <c:v>7.1059510431426198E-3</c:v>
                </c:pt>
                <c:pt idx="7">
                  <c:v>5.374488889160328E-3</c:v>
                </c:pt>
                <c:pt idx="8">
                  <c:v>5.9974959538278312E-3</c:v>
                </c:pt>
                <c:pt idx="9">
                  <c:v>6.2356476278887969E-3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D-4B04-9BD9-AC79A877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9760"/>
        <c:axId val="57031296"/>
      </c:lineChart>
      <c:catAx>
        <c:axId val="5702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1296"/>
        <c:crosses val="autoZero"/>
        <c:auto val="1"/>
        <c:lblAlgn val="ctr"/>
        <c:lblOffset val="100"/>
        <c:noMultiLvlLbl val="0"/>
      </c:catAx>
      <c:valAx>
        <c:axId val="570312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702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endnode!$H$51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endnode!$H$52:$H$61</c:f>
              <c:numCache>
                <c:formatCode>General</c:formatCode>
                <c:ptCount val="10"/>
                <c:pt idx="0">
                  <c:v>9.7105682373046884E-2</c:v>
                </c:pt>
                <c:pt idx="1">
                  <c:v>0.11871359252929688</c:v>
                </c:pt>
                <c:pt idx="2">
                  <c:v>8.7736816406250001E-2</c:v>
                </c:pt>
                <c:pt idx="3">
                  <c:v>9.33321533203125E-2</c:v>
                </c:pt>
                <c:pt idx="4">
                  <c:v>0.10529324340820312</c:v>
                </c:pt>
                <c:pt idx="5">
                  <c:v>0.10300314331054687</c:v>
                </c:pt>
                <c:pt idx="6">
                  <c:v>0.10723287963867187</c:v>
                </c:pt>
                <c:pt idx="7">
                  <c:v>0.11598239135742187</c:v>
                </c:pt>
                <c:pt idx="8">
                  <c:v>0.10454095458984373</c:v>
                </c:pt>
                <c:pt idx="9">
                  <c:v>9.3474151611328132E-2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2-4DE0-9B0B-40FC7FCC6165}"/>
            </c:ext>
          </c:extLst>
        </c:ser>
        <c:ser>
          <c:idx val="1"/>
          <c:order val="1"/>
          <c:tx>
            <c:strRef>
              <c:f>endnode!$I$51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endnode!$I$52:$I$61</c:f>
              <c:numCache>
                <c:formatCode>General</c:formatCode>
                <c:ptCount val="10"/>
                <c:pt idx="0">
                  <c:v>2.9741793823242191E-3</c:v>
                </c:pt>
                <c:pt idx="1">
                  <c:v>2.9016796875E-3</c:v>
                </c:pt>
                <c:pt idx="2">
                  <c:v>3.0051470947265626E-3</c:v>
                </c:pt>
                <c:pt idx="3">
                  <c:v>2.9866470336914063E-3</c:v>
                </c:pt>
                <c:pt idx="4">
                  <c:v>2.9475924682617191E-3</c:v>
                </c:pt>
                <c:pt idx="5">
                  <c:v>2.9531414794921875E-3</c:v>
                </c:pt>
                <c:pt idx="6">
                  <c:v>2.941600341796875E-3</c:v>
                </c:pt>
                <c:pt idx="7">
                  <c:v>2.9088299560546876E-3</c:v>
                </c:pt>
                <c:pt idx="8">
                  <c:v>2.9492239379882816E-3</c:v>
                </c:pt>
                <c:pt idx="9">
                  <c:v>2.9915515136718753E-3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2-4DE0-9B0B-40FC7FCC6165}"/>
            </c:ext>
          </c:extLst>
        </c:ser>
        <c:ser>
          <c:idx val="2"/>
          <c:order val="2"/>
          <c:tx>
            <c:strRef>
              <c:f>endnode!$J$51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endnode!$J$52:$J$61</c:f>
              <c:numCache>
                <c:formatCode>General</c:formatCode>
                <c:ptCount val="10"/>
                <c:pt idx="0">
                  <c:v>0.73788574218749992</c:v>
                </c:pt>
                <c:pt idx="1">
                  <c:v>1.2232781982421872</c:v>
                </c:pt>
                <c:pt idx="2">
                  <c:v>0.64819885253906251</c:v>
                </c:pt>
                <c:pt idx="3">
                  <c:v>0.68451965332031239</c:v>
                </c:pt>
                <c:pt idx="4">
                  <c:v>0.79188903808593747</c:v>
                </c:pt>
                <c:pt idx="5">
                  <c:v>0.77341003417968746</c:v>
                </c:pt>
                <c:pt idx="6">
                  <c:v>1.3473742675781248</c:v>
                </c:pt>
                <c:pt idx="7">
                  <c:v>1.4212902832031249</c:v>
                </c:pt>
                <c:pt idx="8">
                  <c:v>0.79125183105468744</c:v>
                </c:pt>
                <c:pt idx="9">
                  <c:v>0.79061462402343741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2-4DE0-9B0B-40FC7FCC6165}"/>
            </c:ext>
          </c:extLst>
        </c:ser>
        <c:ser>
          <c:idx val="3"/>
          <c:order val="3"/>
          <c:tx>
            <c:strRef>
              <c:f>endnode!$K$51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endnode!$K$52:$K$61</c:f>
              <c:numCache>
                <c:formatCode>General</c:formatCode>
                <c:ptCount val="10"/>
                <c:pt idx="0">
                  <c:v>3.0439270019531248</c:v>
                </c:pt>
                <c:pt idx="1">
                  <c:v>3.1225854492187501</c:v>
                </c:pt>
                <c:pt idx="2">
                  <c:v>2.8480554199218751</c:v>
                </c:pt>
                <c:pt idx="3">
                  <c:v>2.9895373535156251</c:v>
                </c:pt>
                <c:pt idx="4">
                  <c:v>3.4317114257812507</c:v>
                </c:pt>
                <c:pt idx="5">
                  <c:v>3.2463391113281248</c:v>
                </c:pt>
                <c:pt idx="6">
                  <c:v>2.8511535644531252</c:v>
                </c:pt>
                <c:pt idx="7">
                  <c:v>3.0471972656250004</c:v>
                </c:pt>
                <c:pt idx="8">
                  <c:v>3.2150134277343754</c:v>
                </c:pt>
                <c:pt idx="9">
                  <c:v>2.8151806640624999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2-4DE0-9B0B-40FC7FCC6165}"/>
            </c:ext>
          </c:extLst>
        </c:ser>
        <c:ser>
          <c:idx val="4"/>
          <c:order val="4"/>
          <c:tx>
            <c:strRef>
              <c:f>endnode!$L$51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endnode!$L$52:$L$61</c:f>
              <c:numCache>
                <c:formatCode>General</c:formatCode>
                <c:ptCount val="10"/>
                <c:pt idx="0">
                  <c:v>3.8818926058959957</c:v>
                </c:pt>
                <c:pt idx="1">
                  <c:v>4.4674789196777347</c:v>
                </c:pt>
                <c:pt idx="2">
                  <c:v>3.5869962359619141</c:v>
                </c:pt>
                <c:pt idx="3">
                  <c:v>3.7703758071899411</c:v>
                </c:pt>
                <c:pt idx="4">
                  <c:v>4.3318412997436528</c:v>
                </c:pt>
                <c:pt idx="5">
                  <c:v>4.1257054302978515</c:v>
                </c:pt>
                <c:pt idx="6">
                  <c:v>4.3087023120117189</c:v>
                </c:pt>
                <c:pt idx="7">
                  <c:v>4.5873787701416013</c:v>
                </c:pt>
                <c:pt idx="8">
                  <c:v>4.113755437316895</c:v>
                </c:pt>
                <c:pt idx="9">
                  <c:v>3.7022609912109372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52-4DE0-9B0B-40FC7FCC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6624"/>
        <c:axId val="57068160"/>
      </c:lineChart>
      <c:catAx>
        <c:axId val="57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68160"/>
        <c:crosses val="autoZero"/>
        <c:auto val="1"/>
        <c:lblAlgn val="ctr"/>
        <c:lblOffset val="100"/>
        <c:noMultiLvlLbl val="0"/>
      </c:catAx>
      <c:valAx>
        <c:axId val="570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6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endnode!$H$39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endnode!$H$40:$H$49</c:f>
              <c:numCache>
                <c:formatCode>General</c:formatCode>
                <c:ptCount val="10"/>
                <c:pt idx="0">
                  <c:v>7.4805908203125007E-2</c:v>
                </c:pt>
                <c:pt idx="1">
                  <c:v>9.2625183105468772E-2</c:v>
                </c:pt>
                <c:pt idx="2">
                  <c:v>7.2745422363281256E-2</c:v>
                </c:pt>
                <c:pt idx="3">
                  <c:v>8.0570434570312502E-2</c:v>
                </c:pt>
                <c:pt idx="4">
                  <c:v>9.1643280029296892E-2</c:v>
                </c:pt>
                <c:pt idx="5">
                  <c:v>8.7105377197265618E-2</c:v>
                </c:pt>
                <c:pt idx="6">
                  <c:v>7.047647094726564E-2</c:v>
                </c:pt>
                <c:pt idx="7">
                  <c:v>8.1597656250000011E-2</c:v>
                </c:pt>
                <c:pt idx="8">
                  <c:v>8.5362121582031242E-2</c:v>
                </c:pt>
                <c:pt idx="9">
                  <c:v>8.8026855468750012E-2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C-463A-98D1-0AF7F9C2E655}"/>
            </c:ext>
          </c:extLst>
        </c:ser>
        <c:ser>
          <c:idx val="1"/>
          <c:order val="1"/>
          <c:tx>
            <c:strRef>
              <c:f>endnode!$I$39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endnode!$I$40:$I$49</c:f>
              <c:numCache>
                <c:formatCode>General</c:formatCode>
                <c:ptCount val="10"/>
                <c:pt idx="0">
                  <c:v>3.0475653076171877E-3</c:v>
                </c:pt>
                <c:pt idx="1">
                  <c:v>2.9897589111328123E-3</c:v>
                </c:pt>
                <c:pt idx="2">
                  <c:v>3.0553399658203124E-3</c:v>
                </c:pt>
                <c:pt idx="3">
                  <c:v>3.0276452636718754E-3</c:v>
                </c:pt>
                <c:pt idx="4">
                  <c:v>2.9918637084960938E-3</c:v>
                </c:pt>
                <c:pt idx="5">
                  <c:v>3.0066879272460942E-3</c:v>
                </c:pt>
                <c:pt idx="6">
                  <c:v>3.0643130493164064E-3</c:v>
                </c:pt>
                <c:pt idx="7">
                  <c:v>3.0243621826171875E-3</c:v>
                </c:pt>
                <c:pt idx="8">
                  <c:v>3.012821044921875E-3</c:v>
                </c:pt>
                <c:pt idx="9">
                  <c:v>3.0044119262695309E-3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C-463A-98D1-0AF7F9C2E655}"/>
            </c:ext>
          </c:extLst>
        </c:ser>
        <c:ser>
          <c:idx val="2"/>
          <c:order val="2"/>
          <c:tx>
            <c:strRef>
              <c:f>endnode!$J$39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endnode!$J$40:$J$49</c:f>
              <c:numCache>
                <c:formatCode>General</c:formatCode>
                <c:ptCount val="10"/>
                <c:pt idx="0">
                  <c:v>0.48682617187499994</c:v>
                </c:pt>
                <c:pt idx="1">
                  <c:v>0.67910339355468741</c:v>
                </c:pt>
                <c:pt idx="2">
                  <c:v>0.52203186035156246</c:v>
                </c:pt>
                <c:pt idx="3">
                  <c:v>0.53971435546874991</c:v>
                </c:pt>
                <c:pt idx="4">
                  <c:v>0.6477209472656249</c:v>
                </c:pt>
                <c:pt idx="5">
                  <c:v>0.62956054687499985</c:v>
                </c:pt>
                <c:pt idx="6">
                  <c:v>0.5043493652343749</c:v>
                </c:pt>
                <c:pt idx="7">
                  <c:v>0.57571655273437494</c:v>
                </c:pt>
                <c:pt idx="8">
                  <c:v>0.59403625488281242</c:v>
                </c:pt>
                <c:pt idx="9">
                  <c:v>0.59355834960937492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C-463A-98D1-0AF7F9C2E655}"/>
            </c:ext>
          </c:extLst>
        </c:ser>
        <c:ser>
          <c:idx val="3"/>
          <c:order val="3"/>
          <c:tx>
            <c:strRef>
              <c:f>endnode!$K$39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endnode!$K$40:$K$49</c:f>
              <c:numCache>
                <c:formatCode>General</c:formatCode>
                <c:ptCount val="10"/>
                <c:pt idx="0">
                  <c:v>2.3053637695312501</c:v>
                </c:pt>
                <c:pt idx="1">
                  <c:v>2.9645800781250005</c:v>
                </c:pt>
                <c:pt idx="2">
                  <c:v>2.4647460937500001</c:v>
                </c:pt>
                <c:pt idx="3">
                  <c:v>2.5451257324218752</c:v>
                </c:pt>
                <c:pt idx="4">
                  <c:v>2.8033044433593752</c:v>
                </c:pt>
                <c:pt idx="5">
                  <c:v>2.895904541015625</c:v>
                </c:pt>
                <c:pt idx="6">
                  <c:v>2.45269775390625</c:v>
                </c:pt>
                <c:pt idx="7">
                  <c:v>2.6347998046875003</c:v>
                </c:pt>
                <c:pt idx="8">
                  <c:v>2.6809277343749995</c:v>
                </c:pt>
                <c:pt idx="9">
                  <c:v>2.7872973632812501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C-463A-98D1-0AF7F9C2E655}"/>
            </c:ext>
          </c:extLst>
        </c:ser>
        <c:ser>
          <c:idx val="4"/>
          <c:order val="4"/>
          <c:tx>
            <c:strRef>
              <c:f>endnode!$L$39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endnode!$L$40:$L$49</c:f>
              <c:numCache>
                <c:formatCode>General</c:formatCode>
                <c:ptCount val="10"/>
                <c:pt idx="0">
                  <c:v>2.8700434149169922</c:v>
                </c:pt>
                <c:pt idx="1">
                  <c:v>3.7392984136962895</c:v>
                </c:pt>
                <c:pt idx="2">
                  <c:v>3.0625787164306644</c:v>
                </c:pt>
                <c:pt idx="3">
                  <c:v>3.1684381677246094</c:v>
                </c:pt>
                <c:pt idx="4">
                  <c:v>3.5456605343627929</c:v>
                </c:pt>
                <c:pt idx="5">
                  <c:v>3.6155771530151366</c:v>
                </c:pt>
                <c:pt idx="6">
                  <c:v>3.0305879031372069</c:v>
                </c:pt>
                <c:pt idx="7">
                  <c:v>3.2951383758544925</c:v>
                </c:pt>
                <c:pt idx="8">
                  <c:v>3.3633389318847651</c:v>
                </c:pt>
                <c:pt idx="9">
                  <c:v>3.4718869802856447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6C-463A-98D1-0AF7F9C2E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93312"/>
        <c:axId val="57694848"/>
      </c:lineChart>
      <c:catAx>
        <c:axId val="5769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694848"/>
        <c:crosses val="autoZero"/>
        <c:auto val="1"/>
        <c:lblAlgn val="ctr"/>
        <c:lblOffset val="100"/>
        <c:noMultiLvlLbl val="0"/>
      </c:catAx>
      <c:valAx>
        <c:axId val="576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endnode!$N$39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endnode!$N$40:$N$49</c:f>
              <c:numCache>
                <c:formatCode>0.00%</c:formatCode>
                <c:ptCount val="10"/>
                <c:pt idx="0">
                  <c:v>9.3348891481913644E-3</c:v>
                </c:pt>
                <c:pt idx="1">
                  <c:v>1.3015522147454295E-2</c:v>
                </c:pt>
                <c:pt idx="2">
                  <c:v>1.0007206899078983E-2</c:v>
                </c:pt>
                <c:pt idx="3">
                  <c:v>1.0351233104392246E-2</c:v>
                </c:pt>
                <c:pt idx="4">
                  <c:v>1.2418452366408483E-2</c:v>
                </c:pt>
                <c:pt idx="5">
                  <c:v>1.2071377517670272E-2</c:v>
                </c:pt>
                <c:pt idx="6">
                  <c:v>9.6641066653642815E-3</c:v>
                </c:pt>
                <c:pt idx="7">
                  <c:v>1.1041250404805114E-2</c:v>
                </c:pt>
                <c:pt idx="8">
                  <c:v>1.138911116676542E-2</c:v>
                </c:pt>
                <c:pt idx="9">
                  <c:v>1.137831523979662E-2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A-4558-B638-6E08A4DFC010}"/>
            </c:ext>
          </c:extLst>
        </c:ser>
        <c:ser>
          <c:idx val="1"/>
          <c:order val="1"/>
          <c:tx>
            <c:strRef>
              <c:f>endnode!$O$39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endnode!$O$40:$O$49</c:f>
              <c:numCache>
                <c:formatCode>0.00%</c:formatCode>
                <c:ptCount val="10"/>
                <c:pt idx="0">
                  <c:v>4.091345067109789E-2</c:v>
                </c:pt>
                <c:pt idx="1">
                  <c:v>5.2587228118168607E-2</c:v>
                </c:pt>
                <c:pt idx="2">
                  <c:v>4.3729997801285024E-2</c:v>
                </c:pt>
                <c:pt idx="3">
                  <c:v>4.5178182973626968E-2</c:v>
                </c:pt>
                <c:pt idx="4">
                  <c:v>4.9744056490825125E-2</c:v>
                </c:pt>
                <c:pt idx="5">
                  <c:v>5.139193490253096E-2</c:v>
                </c:pt>
                <c:pt idx="6">
                  <c:v>4.3497637391484843E-2</c:v>
                </c:pt>
                <c:pt idx="7">
                  <c:v>4.6767974874586796E-2</c:v>
                </c:pt>
                <c:pt idx="8">
                  <c:v>4.757221655498476E-2</c:v>
                </c:pt>
                <c:pt idx="9">
                  <c:v>4.9452613256378543E-2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A-4558-B638-6E08A4DFC010}"/>
            </c:ext>
          </c:extLst>
        </c:ser>
        <c:ser>
          <c:idx val="2"/>
          <c:order val="2"/>
          <c:tx>
            <c:strRef>
              <c:f>endnode!$P$39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endnode!$P$40:$P$49</c:f>
              <c:numCache>
                <c:formatCode>0.00%</c:formatCode>
                <c:ptCount val="10"/>
                <c:pt idx="0">
                  <c:v>5.0248339819289251E-2</c:v>
                </c:pt>
                <c:pt idx="1">
                  <c:v>6.56027502656229E-2</c:v>
                </c:pt>
                <c:pt idx="2">
                  <c:v>5.3737204700364007E-2</c:v>
                </c:pt>
                <c:pt idx="3">
                  <c:v>5.5529416078019214E-2</c:v>
                </c:pt>
                <c:pt idx="4">
                  <c:v>6.2162508857233609E-2</c:v>
                </c:pt>
                <c:pt idx="5">
                  <c:v>6.3463312420201229E-2</c:v>
                </c:pt>
                <c:pt idx="6">
                  <c:v>5.3161744056849126E-2</c:v>
                </c:pt>
                <c:pt idx="7">
                  <c:v>5.7809225279391911E-2</c:v>
                </c:pt>
                <c:pt idx="8">
                  <c:v>5.8961327721750181E-2</c:v>
                </c:pt>
                <c:pt idx="9">
                  <c:v>6.0830928496175163E-2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A-4558-B638-6E08A4DF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28384"/>
        <c:axId val="58020992"/>
      </c:lineChart>
      <c:catAx>
        <c:axId val="577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20992"/>
        <c:crosses val="autoZero"/>
        <c:auto val="1"/>
        <c:lblAlgn val="ctr"/>
        <c:lblOffset val="100"/>
        <c:noMultiLvlLbl val="0"/>
      </c:catAx>
      <c:valAx>
        <c:axId val="580209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77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endnode!$N$3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endnode!$N$4:$N$13</c:f>
              <c:numCache>
                <c:formatCode>0.00%</c:formatCode>
                <c:ptCount val="10"/>
                <c:pt idx="0">
                  <c:v>3.1049168816498496E-3</c:v>
                </c:pt>
                <c:pt idx="1">
                  <c:v>3.4468756773919761E-3</c:v>
                </c:pt>
                <c:pt idx="2">
                  <c:v>3.4530239147093932E-3</c:v>
                </c:pt>
                <c:pt idx="3">
                  <c:v>3.4499392444327752E-3</c:v>
                </c:pt>
                <c:pt idx="4">
                  <c:v>3.3431031324418392E-3</c:v>
                </c:pt>
                <c:pt idx="5">
                  <c:v>3.4499603101911217E-3</c:v>
                </c:pt>
                <c:pt idx="6">
                  <c:v>3.1048789646739875E-3</c:v>
                </c:pt>
                <c:pt idx="7">
                  <c:v>3.4498971136878486E-3</c:v>
                </c:pt>
                <c:pt idx="8">
                  <c:v>3.4498865811623983E-3</c:v>
                </c:pt>
                <c:pt idx="9">
                  <c:v>3.4498760487012589E-3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F-4A63-AE22-72B2A6F796F5}"/>
            </c:ext>
          </c:extLst>
        </c:ser>
        <c:ser>
          <c:idx val="1"/>
          <c:order val="1"/>
          <c:tx>
            <c:strRef>
              <c:f>endnode!$O$3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endnode!$O$4:$O$13</c:f>
              <c:numCache>
                <c:formatCode>0.00%</c:formatCode>
                <c:ptCount val="10"/>
                <c:pt idx="0">
                  <c:v>1.6269520218595918E-2</c:v>
                </c:pt>
                <c:pt idx="1">
                  <c:v>1.8015955157032817E-2</c:v>
                </c:pt>
                <c:pt idx="2">
                  <c:v>1.8367278400434759E-2</c:v>
                </c:pt>
                <c:pt idx="3">
                  <c:v>1.7481727534178822E-2</c:v>
                </c:pt>
                <c:pt idx="4">
                  <c:v>1.8098552848507053E-2</c:v>
                </c:pt>
                <c:pt idx="5">
                  <c:v>1.8489344812847287E-2</c:v>
                </c:pt>
                <c:pt idx="6">
                  <c:v>1.6058666031647174E-2</c:v>
                </c:pt>
                <c:pt idx="7">
                  <c:v>1.806463824928407E-2</c:v>
                </c:pt>
                <c:pt idx="8">
                  <c:v>1.8705712462638951E-2</c:v>
                </c:pt>
                <c:pt idx="9">
                  <c:v>1.816832952727539E-2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F-4A63-AE22-72B2A6F796F5}"/>
            </c:ext>
          </c:extLst>
        </c:ser>
        <c:ser>
          <c:idx val="2"/>
          <c:order val="2"/>
          <c:tx>
            <c:strRef>
              <c:f>endnode!$P$3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endnode!$P$4:$P$13</c:f>
              <c:numCache>
                <c:formatCode>0.00%</c:formatCode>
                <c:ptCount val="10"/>
                <c:pt idx="0">
                  <c:v>1.9374437100245768E-2</c:v>
                </c:pt>
                <c:pt idx="1">
                  <c:v>2.1462830834424795E-2</c:v>
                </c:pt>
                <c:pt idx="2">
                  <c:v>2.1820302315144154E-2</c:v>
                </c:pt>
                <c:pt idx="3">
                  <c:v>2.0931666778611597E-2</c:v>
                </c:pt>
                <c:pt idx="4">
                  <c:v>2.1441655980948892E-2</c:v>
                </c:pt>
                <c:pt idx="5">
                  <c:v>2.1939305123038409E-2</c:v>
                </c:pt>
                <c:pt idx="6">
                  <c:v>1.9163544996321162E-2</c:v>
                </c:pt>
                <c:pt idx="7">
                  <c:v>2.1514535362971918E-2</c:v>
                </c:pt>
                <c:pt idx="8">
                  <c:v>2.2155599043801349E-2</c:v>
                </c:pt>
                <c:pt idx="9">
                  <c:v>2.161820557597665E-2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F-4A63-AE22-72B2A6F7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8960"/>
        <c:axId val="60890496"/>
      </c:lineChart>
      <c:catAx>
        <c:axId val="608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90496"/>
        <c:crosses val="autoZero"/>
        <c:auto val="1"/>
        <c:lblAlgn val="ctr"/>
        <c:lblOffset val="100"/>
        <c:noMultiLvlLbl val="0"/>
      </c:catAx>
      <c:valAx>
        <c:axId val="60890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08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endnode!$H$4:$H$13</c:f>
              <c:numCache>
                <c:formatCode>General</c:formatCode>
                <c:ptCount val="10"/>
                <c:pt idx="0">
                  <c:v>2.9683685302734374E-2</c:v>
                </c:pt>
                <c:pt idx="1">
                  <c:v>3.2194335937499999E-2</c:v>
                </c:pt>
                <c:pt idx="2">
                  <c:v>3.2034210205078129E-2</c:v>
                </c:pt>
                <c:pt idx="3">
                  <c:v>3.19163818359375E-2</c:v>
                </c:pt>
                <c:pt idx="4">
                  <c:v>3.3212493896484375E-2</c:v>
                </c:pt>
                <c:pt idx="5">
                  <c:v>3.2188293457031253E-2</c:v>
                </c:pt>
                <c:pt idx="6">
                  <c:v>2.9801513671875002E-2</c:v>
                </c:pt>
                <c:pt idx="7">
                  <c:v>3.2094635009765629E-2</c:v>
                </c:pt>
                <c:pt idx="8">
                  <c:v>3.2161102294921876E-2</c:v>
                </c:pt>
                <c:pt idx="9">
                  <c:v>3.185897827148438E-2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C-41FB-BE0F-A0D04EEDA002}"/>
            </c:ext>
          </c:extLst>
        </c:ser>
        <c:ser>
          <c:idx val="1"/>
          <c:order val="1"/>
          <c:tx>
            <c:strRef>
              <c:f>endnode!$I$3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endnode!$I$4:$I$13</c:f>
              <c:numCache>
                <c:formatCode>General</c:formatCode>
                <c:ptCount val="10"/>
                <c:pt idx="0">
                  <c:v>3.1996948242187504E-3</c:v>
                </c:pt>
                <c:pt idx="1">
                  <c:v>3.1913058471679688E-3</c:v>
                </c:pt>
                <c:pt idx="2">
                  <c:v>3.1917993164062505E-3</c:v>
                </c:pt>
                <c:pt idx="3">
                  <c:v>3.1922222900390628E-3</c:v>
                </c:pt>
                <c:pt idx="4">
                  <c:v>3.1878817749023437E-3</c:v>
                </c:pt>
                <c:pt idx="5">
                  <c:v>3.1912957763671882E-3</c:v>
                </c:pt>
                <c:pt idx="6">
                  <c:v>3.1993423461914063E-3</c:v>
                </c:pt>
                <c:pt idx="7">
                  <c:v>3.1916683959960944E-3</c:v>
                </c:pt>
                <c:pt idx="8">
                  <c:v>3.1914569091796878E-3</c:v>
                </c:pt>
                <c:pt idx="9">
                  <c:v>3.1924740600585933E-3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C-41FB-BE0F-A0D04EEDA002}"/>
            </c:ext>
          </c:extLst>
        </c:ser>
        <c:ser>
          <c:idx val="2"/>
          <c:order val="2"/>
          <c:tx>
            <c:strRef>
              <c:f>endnode!$J$3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endnode!$J$4:$J$13</c:f>
              <c:numCache>
                <c:formatCode>General</c:formatCode>
                <c:ptCount val="10"/>
                <c:pt idx="0">
                  <c:v>0.16200988769531249</c:v>
                </c:pt>
                <c:pt idx="1">
                  <c:v>0.17985168457031248</c:v>
                </c:pt>
                <c:pt idx="2">
                  <c:v>0.18017028808593749</c:v>
                </c:pt>
                <c:pt idx="3">
                  <c:v>0.18001098632812501</c:v>
                </c:pt>
                <c:pt idx="4">
                  <c:v>0.17443542480468749</c:v>
                </c:pt>
                <c:pt idx="5">
                  <c:v>0.18001098632812501</c:v>
                </c:pt>
                <c:pt idx="6">
                  <c:v>0.16200988769531249</c:v>
                </c:pt>
                <c:pt idx="7">
                  <c:v>0.18001098632812501</c:v>
                </c:pt>
                <c:pt idx="8">
                  <c:v>0.18001098632812501</c:v>
                </c:pt>
                <c:pt idx="9">
                  <c:v>0.18001098632812501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C-41FB-BE0F-A0D04EEDA002}"/>
            </c:ext>
          </c:extLst>
        </c:ser>
        <c:ser>
          <c:idx val="3"/>
          <c:order val="3"/>
          <c:tx>
            <c:strRef>
              <c:f>endnode!$K$3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endnode!$K$4:$K$13</c:f>
              <c:numCache>
                <c:formatCode>General</c:formatCode>
                <c:ptCount val="10"/>
                <c:pt idx="0">
                  <c:v>0.91722290039062493</c:v>
                </c:pt>
                <c:pt idx="1">
                  <c:v>1.015675048828125</c:v>
                </c:pt>
                <c:pt idx="2">
                  <c:v>1.0354687500000002</c:v>
                </c:pt>
                <c:pt idx="3">
                  <c:v>0.98555419921875009</c:v>
                </c:pt>
                <c:pt idx="4">
                  <c:v>1.0203222656249999</c:v>
                </c:pt>
                <c:pt idx="5">
                  <c:v>1.0423535156250001</c:v>
                </c:pt>
                <c:pt idx="6">
                  <c:v>0.90534667968750004</c:v>
                </c:pt>
                <c:pt idx="7">
                  <c:v>1.0184289550781251</c:v>
                </c:pt>
                <c:pt idx="8">
                  <c:v>1.0545739746093752</c:v>
                </c:pt>
                <c:pt idx="9">
                  <c:v>1.024281005859375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C-41FB-BE0F-A0D04EEDA002}"/>
            </c:ext>
          </c:extLst>
        </c:ser>
        <c:ser>
          <c:idx val="4"/>
          <c:order val="4"/>
          <c:tx>
            <c:strRef>
              <c:f>endnode!$L$3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endnode!$L$4:$L$13</c:f>
              <c:numCache>
                <c:formatCode>General</c:formatCode>
                <c:ptCount val="10"/>
                <c:pt idx="0">
                  <c:v>1.1121161682128906</c:v>
                </c:pt>
                <c:pt idx="1">
                  <c:v>1.2309123751831055</c:v>
                </c:pt>
                <c:pt idx="2">
                  <c:v>1.2508650476074221</c:v>
                </c:pt>
                <c:pt idx="3">
                  <c:v>1.2006737896728517</c:v>
                </c:pt>
                <c:pt idx="4">
                  <c:v>1.2311580661010741</c:v>
                </c:pt>
                <c:pt idx="5">
                  <c:v>1.2577440911865236</c:v>
                </c:pt>
                <c:pt idx="6">
                  <c:v>1.1003574234008791</c:v>
                </c:pt>
                <c:pt idx="7">
                  <c:v>1.2337262448120119</c:v>
                </c:pt>
                <c:pt idx="8">
                  <c:v>1.2699375201416019</c:v>
                </c:pt>
                <c:pt idx="9">
                  <c:v>1.239343444519043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C-41FB-BE0F-A0D04EED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endnode!$H$15</c:f>
              <c:strCache>
                <c:ptCount val="1"/>
                <c:pt idx="0">
                  <c:v>CPU</c:v>
                </c:pt>
              </c:strCache>
            </c:strRef>
          </c:tx>
          <c:val>
            <c:numRef>
              <c:f>endnode!$H$16:$H$25</c:f>
              <c:numCache>
                <c:formatCode>General</c:formatCode>
                <c:ptCount val="10"/>
                <c:pt idx="0">
                  <c:v>5.3608886718750005E-2</c:v>
                </c:pt>
                <c:pt idx="1">
                  <c:v>5.3808288574218752E-2</c:v>
                </c:pt>
                <c:pt idx="2">
                  <c:v>4.8055847167968756E-2</c:v>
                </c:pt>
                <c:pt idx="3">
                  <c:v>4.4137298583984373E-2</c:v>
                </c:pt>
                <c:pt idx="4">
                  <c:v>4.9623870849609376E-2</c:v>
                </c:pt>
                <c:pt idx="5">
                  <c:v>4.4892608642578123E-2</c:v>
                </c:pt>
                <c:pt idx="6">
                  <c:v>4.6131317138671878E-2</c:v>
                </c:pt>
                <c:pt idx="7">
                  <c:v>4.4871459960937499E-2</c:v>
                </c:pt>
                <c:pt idx="8">
                  <c:v>5.0784027099609372E-2</c:v>
                </c:pt>
                <c:pt idx="9">
                  <c:v>4.7013519287109375E-2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5-44F6-8CFE-FCFEF305E742}"/>
            </c:ext>
          </c:extLst>
        </c:ser>
        <c:ser>
          <c:idx val="1"/>
          <c:order val="1"/>
          <c:tx>
            <c:strRef>
              <c:f>endnode!$I$15</c:f>
              <c:strCache>
                <c:ptCount val="1"/>
                <c:pt idx="0">
                  <c:v>LPM</c:v>
                </c:pt>
              </c:strCache>
            </c:strRef>
          </c:tx>
          <c:val>
            <c:numRef>
              <c:f>endnode!$I$16:$I$25</c:f>
              <c:numCache>
                <c:formatCode>General</c:formatCode>
                <c:ptCount val="10"/>
                <c:pt idx="0">
                  <c:v>3.1200247192382817E-3</c:v>
                </c:pt>
                <c:pt idx="1">
                  <c:v>3.1193801879882818E-3</c:v>
                </c:pt>
                <c:pt idx="2">
                  <c:v>3.1382125854492191E-3</c:v>
                </c:pt>
                <c:pt idx="3">
                  <c:v>3.1515664672851565E-3</c:v>
                </c:pt>
                <c:pt idx="4">
                  <c:v>3.1332476806640629E-3</c:v>
                </c:pt>
                <c:pt idx="5">
                  <c:v>3.1496530151367192E-3</c:v>
                </c:pt>
                <c:pt idx="6">
                  <c:v>3.1444464111328127E-3</c:v>
                </c:pt>
                <c:pt idx="7">
                  <c:v>3.1504586791992186E-3</c:v>
                </c:pt>
                <c:pt idx="8">
                  <c:v>3.1282022094726567E-3</c:v>
                </c:pt>
                <c:pt idx="9">
                  <c:v>3.141898498535156E-3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5-44F6-8CFE-FCFEF305E742}"/>
            </c:ext>
          </c:extLst>
        </c:ser>
        <c:ser>
          <c:idx val="2"/>
          <c:order val="2"/>
          <c:tx>
            <c:strRef>
              <c:f>endnode!$J$15</c:f>
              <c:strCache>
                <c:ptCount val="1"/>
                <c:pt idx="0">
                  <c:v>TX</c:v>
                </c:pt>
              </c:strCache>
            </c:strRef>
          </c:tx>
          <c:val>
            <c:numRef>
              <c:f>endnode!$J$16:$J$25</c:f>
              <c:numCache>
                <c:formatCode>General</c:formatCode>
                <c:ptCount val="10"/>
                <c:pt idx="0">
                  <c:v>0.35986267089843749</c:v>
                </c:pt>
                <c:pt idx="1">
                  <c:v>0.36002197265625002</c:v>
                </c:pt>
                <c:pt idx="2">
                  <c:v>0.306177978515625</c:v>
                </c:pt>
                <c:pt idx="3">
                  <c:v>0.27017578124999997</c:v>
                </c:pt>
                <c:pt idx="4">
                  <c:v>0.32465698242187496</c:v>
                </c:pt>
                <c:pt idx="5">
                  <c:v>0.28769897460937499</c:v>
                </c:pt>
                <c:pt idx="6">
                  <c:v>0.28801757812499995</c:v>
                </c:pt>
                <c:pt idx="7">
                  <c:v>0.27001647949218743</c:v>
                </c:pt>
                <c:pt idx="8">
                  <c:v>0.33724182128906249</c:v>
                </c:pt>
                <c:pt idx="9">
                  <c:v>0.28801757812499995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5-44F6-8CFE-FCFEF305E742}"/>
            </c:ext>
          </c:extLst>
        </c:ser>
        <c:ser>
          <c:idx val="3"/>
          <c:order val="3"/>
          <c:tx>
            <c:strRef>
              <c:f>endnode!$K$15</c:f>
              <c:strCache>
                <c:ptCount val="1"/>
                <c:pt idx="0">
                  <c:v>RX</c:v>
                </c:pt>
              </c:strCache>
            </c:strRef>
          </c:tx>
          <c:val>
            <c:numRef>
              <c:f>endnode!$K$16:$K$25</c:f>
              <c:numCache>
                <c:formatCode>General</c:formatCode>
                <c:ptCount val="10"/>
                <c:pt idx="0">
                  <c:v>1.6445983886718749</c:v>
                </c:pt>
                <c:pt idx="1">
                  <c:v>1.7828100585937499</c:v>
                </c:pt>
                <c:pt idx="2">
                  <c:v>1.6148217773437501</c:v>
                </c:pt>
                <c:pt idx="3">
                  <c:v>1.469208984375</c:v>
                </c:pt>
                <c:pt idx="4">
                  <c:v>1.6573352050781254</c:v>
                </c:pt>
                <c:pt idx="5">
                  <c:v>1.4468334960937501</c:v>
                </c:pt>
                <c:pt idx="6">
                  <c:v>1.5538916015624999</c:v>
                </c:pt>
                <c:pt idx="7">
                  <c:v>1.4642175292968751</c:v>
                </c:pt>
                <c:pt idx="8">
                  <c:v>1.6215344238281251</c:v>
                </c:pt>
                <c:pt idx="9">
                  <c:v>1.5349584960937499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5-44F6-8CFE-FCFEF305E742}"/>
            </c:ext>
          </c:extLst>
        </c:ser>
        <c:ser>
          <c:idx val="4"/>
          <c:order val="4"/>
          <c:tx>
            <c:strRef>
              <c:f>endnode!$L$15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endnode!$L$16:$L$25</c:f>
              <c:numCache>
                <c:formatCode>General</c:formatCode>
                <c:ptCount val="10"/>
                <c:pt idx="0">
                  <c:v>2.0611899710083006</c:v>
                </c:pt>
                <c:pt idx="1">
                  <c:v>2.1997597000122067</c:v>
                </c:pt>
                <c:pt idx="2">
                  <c:v>1.9721938156127932</c:v>
                </c:pt>
                <c:pt idx="3">
                  <c:v>1.7866736306762694</c:v>
                </c:pt>
                <c:pt idx="4">
                  <c:v>2.0347493060302737</c:v>
                </c:pt>
                <c:pt idx="5">
                  <c:v>1.7825747323608399</c:v>
                </c:pt>
                <c:pt idx="6">
                  <c:v>1.8911849432373047</c:v>
                </c:pt>
                <c:pt idx="7">
                  <c:v>1.7822559274291994</c:v>
                </c:pt>
                <c:pt idx="8">
                  <c:v>2.0126884744262696</c:v>
                </c:pt>
                <c:pt idx="9">
                  <c:v>1.8731314920043944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5-44F6-8CFE-FCFEF305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32352"/>
        <c:axId val="70933888"/>
      </c:lineChart>
      <c:catAx>
        <c:axId val="7093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70933888"/>
        <c:crosses val="autoZero"/>
        <c:auto val="1"/>
        <c:lblAlgn val="ctr"/>
        <c:lblOffset val="100"/>
        <c:noMultiLvlLbl val="0"/>
      </c:catAx>
      <c:valAx>
        <c:axId val="709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52</xdr:row>
      <xdr:rowOff>114299</xdr:rowOff>
    </xdr:from>
    <xdr:to>
      <xdr:col>15</xdr:col>
      <xdr:colOff>590550</xdr:colOff>
      <xdr:row>58</xdr:row>
      <xdr:rowOff>180974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64</xdr:row>
      <xdr:rowOff>95249</xdr:rowOff>
    </xdr:from>
    <xdr:to>
      <xdr:col>10</xdr:col>
      <xdr:colOff>419100</xdr:colOff>
      <xdr:row>71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64</xdr:row>
      <xdr:rowOff>104775</xdr:rowOff>
    </xdr:from>
    <xdr:to>
      <xdr:col>15</xdr:col>
      <xdr:colOff>628650</xdr:colOff>
      <xdr:row>70</xdr:row>
      <xdr:rowOff>190499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52</xdr:row>
      <xdr:rowOff>123825</xdr:rowOff>
    </xdr:from>
    <xdr:to>
      <xdr:col>10</xdr:col>
      <xdr:colOff>514350</xdr:colOff>
      <xdr:row>58</xdr:row>
      <xdr:rowOff>142875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723900</xdr:colOff>
      <xdr:row>40</xdr:row>
      <xdr:rowOff>76200</xdr:rowOff>
    </xdr:from>
    <xdr:to>
      <xdr:col>10</xdr:col>
      <xdr:colOff>485775</xdr:colOff>
      <xdr:row>47</xdr:row>
      <xdr:rowOff>66674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361950</xdr:colOff>
      <xdr:row>40</xdr:row>
      <xdr:rowOff>85725</xdr:rowOff>
    </xdr:from>
    <xdr:to>
      <xdr:col>15</xdr:col>
      <xdr:colOff>723900</xdr:colOff>
      <xdr:row>47</xdr:row>
      <xdr:rowOff>95250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219075</xdr:colOff>
      <xdr:row>4</xdr:row>
      <xdr:rowOff>47625</xdr:rowOff>
    </xdr:from>
    <xdr:to>
      <xdr:col>16</xdr:col>
      <xdr:colOff>9525</xdr:colOff>
      <xdr:row>11</xdr:row>
      <xdr:rowOff>38099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152400</xdr:colOff>
      <xdr:row>4</xdr:row>
      <xdr:rowOff>47625</xdr:rowOff>
    </xdr:from>
    <xdr:to>
      <xdr:col>10</xdr:col>
      <xdr:colOff>552450</xdr:colOff>
      <xdr:row>9</xdr:row>
      <xdr:rowOff>180975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666751</xdr:colOff>
      <xdr:row>16</xdr:row>
      <xdr:rowOff>95249</xdr:rowOff>
    </xdr:from>
    <xdr:to>
      <xdr:col>10</xdr:col>
      <xdr:colOff>381001</xdr:colOff>
      <xdr:row>22</xdr:row>
      <xdr:rowOff>85724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180975</xdr:colOff>
      <xdr:row>28</xdr:row>
      <xdr:rowOff>142875</xdr:rowOff>
    </xdr:from>
    <xdr:to>
      <xdr:col>10</xdr:col>
      <xdr:colOff>638175</xdr:colOff>
      <xdr:row>34</xdr:row>
      <xdr:rowOff>200024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276224</xdr:colOff>
      <xdr:row>16</xdr:row>
      <xdr:rowOff>95250</xdr:rowOff>
    </xdr:from>
    <xdr:to>
      <xdr:col>15</xdr:col>
      <xdr:colOff>552449</xdr:colOff>
      <xdr:row>23</xdr:row>
      <xdr:rowOff>9524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152400</xdr:colOff>
      <xdr:row>28</xdr:row>
      <xdr:rowOff>66675</xdr:rowOff>
    </xdr:from>
    <xdr:to>
      <xdr:col>15</xdr:col>
      <xdr:colOff>666750</xdr:colOff>
      <xdr:row>35</xdr:row>
      <xdr:rowOff>190500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247650</xdr:colOff>
      <xdr:row>4</xdr:row>
      <xdr:rowOff>161925</xdr:rowOff>
    </xdr:from>
    <xdr:to>
      <xdr:col>21</xdr:col>
      <xdr:colOff>476250</xdr:colOff>
      <xdr:row>11</xdr:row>
      <xdr:rowOff>104774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4</xdr:row>
      <xdr:rowOff>0</xdr:rowOff>
    </xdr:from>
    <xdr:to>
      <xdr:col>10</xdr:col>
      <xdr:colOff>352425</xdr:colOff>
      <xdr:row>11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16</xdr:row>
      <xdr:rowOff>1</xdr:rowOff>
    </xdr:from>
    <xdr:to>
      <xdr:col>10</xdr:col>
      <xdr:colOff>542925</xdr:colOff>
      <xdr:row>23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27</xdr:row>
      <xdr:rowOff>190500</xdr:rowOff>
    </xdr:from>
    <xdr:to>
      <xdr:col>10</xdr:col>
      <xdr:colOff>476250</xdr:colOff>
      <xdr:row>35</xdr:row>
      <xdr:rowOff>142876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542924</xdr:colOff>
      <xdr:row>28</xdr:row>
      <xdr:rowOff>133350</xdr:rowOff>
    </xdr:from>
    <xdr:to>
      <xdr:col>17</xdr:col>
      <xdr:colOff>533399</xdr:colOff>
      <xdr:row>36</xdr:row>
      <xdr:rowOff>57150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561974</xdr:colOff>
      <xdr:row>52</xdr:row>
      <xdr:rowOff>104774</xdr:rowOff>
    </xdr:from>
    <xdr:to>
      <xdr:col>17</xdr:col>
      <xdr:colOff>504825</xdr:colOff>
      <xdr:row>59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657225</xdr:colOff>
      <xdr:row>63</xdr:row>
      <xdr:rowOff>171450</xdr:rowOff>
    </xdr:from>
    <xdr:to>
      <xdr:col>10</xdr:col>
      <xdr:colOff>590550</xdr:colOff>
      <xdr:row>72</xdr:row>
      <xdr:rowOff>47625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600075</xdr:colOff>
      <xdr:row>64</xdr:row>
      <xdr:rowOff>47624</xdr:rowOff>
    </xdr:from>
    <xdr:to>
      <xdr:col>17</xdr:col>
      <xdr:colOff>476250</xdr:colOff>
      <xdr:row>71</xdr:row>
      <xdr:rowOff>104774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52</xdr:row>
      <xdr:rowOff>38100</xdr:rowOff>
    </xdr:from>
    <xdr:to>
      <xdr:col>10</xdr:col>
      <xdr:colOff>495300</xdr:colOff>
      <xdr:row>60</xdr:row>
      <xdr:rowOff>76200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390525</xdr:colOff>
      <xdr:row>39</xdr:row>
      <xdr:rowOff>104774</xdr:rowOff>
    </xdr:from>
    <xdr:to>
      <xdr:col>10</xdr:col>
      <xdr:colOff>590550</xdr:colOff>
      <xdr:row>46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561976</xdr:colOff>
      <xdr:row>40</xdr:row>
      <xdr:rowOff>171449</xdr:rowOff>
    </xdr:from>
    <xdr:to>
      <xdr:col>17</xdr:col>
      <xdr:colOff>476250</xdr:colOff>
      <xdr:row>47</xdr:row>
      <xdr:rowOff>190499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57151</xdr:colOff>
      <xdr:row>4</xdr:row>
      <xdr:rowOff>180975</xdr:rowOff>
    </xdr:from>
    <xdr:to>
      <xdr:col>16</xdr:col>
      <xdr:colOff>57151</xdr:colOff>
      <xdr:row>11</xdr:row>
      <xdr:rowOff>85725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533400</xdr:colOff>
      <xdr:row>16</xdr:row>
      <xdr:rowOff>171450</xdr:rowOff>
    </xdr:from>
    <xdr:to>
      <xdr:col>17</xdr:col>
      <xdr:colOff>523875</xdr:colOff>
      <xdr:row>23</xdr:row>
      <xdr:rowOff>28575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285750</xdr:colOff>
      <xdr:row>4</xdr:row>
      <xdr:rowOff>123824</xdr:rowOff>
    </xdr:from>
    <xdr:to>
      <xdr:col>21</xdr:col>
      <xdr:colOff>523875</xdr:colOff>
      <xdr:row>11</xdr:row>
      <xdr:rowOff>180974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workbookViewId="0">
      <selection activeCell="H2" sqref="H2:L2"/>
    </sheetView>
  </sheetViews>
  <sheetFormatPr defaultColWidth="11.42578125" defaultRowHeight="15" x14ac:dyDescent="0.25"/>
  <cols>
    <col min="1" max="1" width="3.7109375" style="20" bestFit="1" customWidth="1"/>
    <col min="2" max="2" width="4" bestFit="1" customWidth="1"/>
    <col min="7" max="7" width="4" bestFit="1" customWidth="1"/>
    <col min="8" max="12" width="11.42578125" style="6"/>
    <col min="13" max="13" width="4" bestFit="1" customWidth="1"/>
    <col min="14" max="16" width="11.42578125" style="8"/>
    <col min="17" max="17" width="4" bestFit="1" customWidth="1"/>
  </cols>
  <sheetData>
    <row r="1" spans="1:22" s="10" customFormat="1" x14ac:dyDescent="0.25">
      <c r="A1" s="18"/>
      <c r="C1" s="35" t="s">
        <v>6</v>
      </c>
      <c r="D1" s="35"/>
      <c r="E1" s="35"/>
      <c r="F1" s="35"/>
      <c r="H1" s="36"/>
      <c r="I1" s="36"/>
      <c r="J1" s="36"/>
      <c r="K1" s="36"/>
      <c r="L1" s="37"/>
      <c r="N1" s="38"/>
      <c r="O1" s="39"/>
      <c r="P1" s="39"/>
      <c r="R1" s="32"/>
      <c r="S1" s="32"/>
      <c r="T1" s="32"/>
      <c r="U1" s="32"/>
      <c r="V1" s="15"/>
    </row>
    <row r="2" spans="1:22" s="10" customFormat="1" ht="15.75" thickBot="1" x14ac:dyDescent="0.3">
      <c r="A2" s="18"/>
      <c r="C2" s="10" t="s">
        <v>11</v>
      </c>
      <c r="D2" s="10" t="s">
        <v>10</v>
      </c>
      <c r="E2" s="10" t="s">
        <v>8</v>
      </c>
      <c r="F2" s="10" t="s">
        <v>9</v>
      </c>
      <c r="H2" s="36" t="s">
        <v>7</v>
      </c>
      <c r="I2" s="36"/>
      <c r="J2" s="36"/>
      <c r="K2" s="36"/>
      <c r="L2" s="37"/>
      <c r="N2" s="38" t="s">
        <v>4</v>
      </c>
      <c r="O2" s="39"/>
      <c r="P2" s="39"/>
      <c r="R2" s="33" t="s">
        <v>20</v>
      </c>
      <c r="S2" s="34"/>
      <c r="T2" s="34"/>
      <c r="U2" s="34"/>
      <c r="V2" s="16"/>
    </row>
    <row r="3" spans="1:22" ht="15.75" customHeight="1" thickBot="1" x14ac:dyDescent="0.3">
      <c r="A3" s="31" t="s">
        <v>18</v>
      </c>
      <c r="B3">
        <v>0</v>
      </c>
      <c r="C3" s="4">
        <v>104803</v>
      </c>
      <c r="D3" s="5">
        <v>3827235</v>
      </c>
      <c r="E3" s="5">
        <v>31732</v>
      </c>
      <c r="F3" s="5">
        <v>34275</v>
      </c>
      <c r="G3" t="s">
        <v>12</v>
      </c>
      <c r="H3" s="11" t="s">
        <v>0</v>
      </c>
      <c r="I3" s="11" t="s">
        <v>1</v>
      </c>
      <c r="J3" s="11" t="s">
        <v>5</v>
      </c>
      <c r="K3" s="11" t="s">
        <v>2</v>
      </c>
      <c r="L3" s="11" t="s">
        <v>3</v>
      </c>
      <c r="M3" s="11" t="s">
        <v>12</v>
      </c>
      <c r="N3" s="13" t="s">
        <v>5</v>
      </c>
      <c r="O3" s="13" t="s">
        <v>2</v>
      </c>
      <c r="P3" s="14" t="s">
        <v>3</v>
      </c>
      <c r="Q3" s="11"/>
      <c r="R3" s="11" t="s">
        <v>0</v>
      </c>
      <c r="S3" s="11" t="s">
        <v>1</v>
      </c>
      <c r="T3" s="11" t="s">
        <v>5</v>
      </c>
      <c r="U3" s="11" t="s">
        <v>2</v>
      </c>
      <c r="V3" s="11" t="s">
        <v>3</v>
      </c>
    </row>
    <row r="4" spans="1:22" ht="15.75" thickBot="1" x14ac:dyDescent="0.3">
      <c r="A4" s="31"/>
      <c r="B4">
        <v>10</v>
      </c>
      <c r="C4" s="1">
        <v>114628</v>
      </c>
      <c r="D4" s="2">
        <v>4144955</v>
      </c>
      <c r="E4" s="2">
        <v>32749</v>
      </c>
      <c r="F4" s="2">
        <v>39604</v>
      </c>
      <c r="G4">
        <v>10</v>
      </c>
      <c r="H4" s="6">
        <f>(C4-C3)*0.33*3/327680</f>
        <v>2.9683685302734374E-2</v>
      </c>
      <c r="I4" s="6">
        <f>(D4-D3)*0.0011*3/327680</f>
        <v>3.1996948242187504E-3</v>
      </c>
      <c r="J4" s="6">
        <f>(E4-E3)*17.4*3/327680</f>
        <v>0.16200988769531249</v>
      </c>
      <c r="K4" s="6">
        <f>(F4-F3)*18.8*3/327680</f>
        <v>0.91722290039062493</v>
      </c>
      <c r="L4" s="6">
        <f t="shared" ref="L4" si="0">SUM(H4:K4)</f>
        <v>1.1121161682128906</v>
      </c>
      <c r="M4">
        <v>10</v>
      </c>
      <c r="N4" s="7">
        <f>(E4-E3)/(C4-C3+D4-D3)</f>
        <v>3.1049168816498496E-3</v>
      </c>
      <c r="O4" s="7">
        <f>(F4-F3)/(C4-C3+D4-D3)</f>
        <v>1.6269520218595918E-2</v>
      </c>
      <c r="P4" s="9">
        <f t="shared" ref="P4:P13" si="1">SUM(N4:O4)</f>
        <v>1.9374437100245768E-2</v>
      </c>
      <c r="Q4">
        <v>10</v>
      </c>
      <c r="R4" s="6">
        <f>(C4-C$3)*0.33*3/32768</f>
        <v>0.29683685302734375</v>
      </c>
      <c r="S4" s="6">
        <f>(D4-D$3)*0.0011*3/32768</f>
        <v>3.1996948242187503E-2</v>
      </c>
      <c r="T4" s="6">
        <f>(E4-E$3)*17.4*3/32768</f>
        <v>1.6200988769531248</v>
      </c>
      <c r="U4" s="6">
        <f>(E4-E$3)*18.8*3/32768</f>
        <v>1.7504516601562501</v>
      </c>
      <c r="V4" s="6">
        <f t="shared" ref="V4:V13" si="2">SUM(R4:U4)</f>
        <v>3.6993843383789065</v>
      </c>
    </row>
    <row r="5" spans="1:22" ht="15.75" thickBot="1" x14ac:dyDescent="0.3">
      <c r="A5" s="31"/>
      <c r="B5">
        <v>20</v>
      </c>
      <c r="C5" s="1">
        <v>125284</v>
      </c>
      <c r="D5" s="2">
        <v>4461842</v>
      </c>
      <c r="E5" s="2">
        <v>33878</v>
      </c>
      <c r="F5" s="2">
        <v>45505</v>
      </c>
      <c r="G5">
        <v>20</v>
      </c>
      <c r="H5" s="6">
        <f t="shared" ref="H5:H13" si="3">(C5-C4)*0.33*3/327680</f>
        <v>3.2194335937499999E-2</v>
      </c>
      <c r="I5" s="6">
        <f t="shared" ref="I5:I13" si="4">(D5-D4)*0.0011*3/327680</f>
        <v>3.1913058471679688E-3</v>
      </c>
      <c r="J5" s="6">
        <f t="shared" ref="J5:J13" si="5">(E5-E4)*17.4*3/327680</f>
        <v>0.17985168457031248</v>
      </c>
      <c r="K5" s="6">
        <f t="shared" ref="K5:K13" si="6">(F5-F4)*18.8*3/327680</f>
        <v>1.015675048828125</v>
      </c>
      <c r="L5" s="6">
        <f t="shared" ref="L5:L13" si="7">SUM(H5:K5)</f>
        <v>1.2309123751831055</v>
      </c>
      <c r="M5">
        <v>20</v>
      </c>
      <c r="N5" s="7">
        <f t="shared" ref="N5:N13" si="8">(E5-E4)/(C5-C4+D5-D4)</f>
        <v>3.4468756773919761E-3</v>
      </c>
      <c r="O5" s="7">
        <f t="shared" ref="O5:O13" si="9">(F5-F4)/(C5-C4+D5-D4)</f>
        <v>1.8015955157032817E-2</v>
      </c>
      <c r="P5" s="9">
        <f t="shared" si="1"/>
        <v>2.1462830834424795E-2</v>
      </c>
      <c r="Q5">
        <v>20</v>
      </c>
      <c r="R5" s="6">
        <f t="shared" ref="R5:R13" si="10">(C5-C$3)*0.33*3/32768</f>
        <v>0.61878021240234382</v>
      </c>
      <c r="S5" s="6">
        <f t="shared" ref="S5:S13" si="11">(D5-D$3)*0.0011*3/32768</f>
        <v>6.3910006713867193E-2</v>
      </c>
      <c r="T5" s="6">
        <f t="shared" ref="T5:T13" si="12">(E5-E$3)*17.4*3/32768</f>
        <v>3.4186157226562495</v>
      </c>
      <c r="U5" s="6">
        <f t="shared" ref="U5:U13" si="13">(E5-E$3)*18.8*3/32768</f>
        <v>3.6936767578125003</v>
      </c>
      <c r="V5" s="6">
        <f t="shared" si="2"/>
        <v>7.7949826995849616</v>
      </c>
    </row>
    <row r="6" spans="1:22" ht="15.75" thickBot="1" x14ac:dyDescent="0.3">
      <c r="A6" s="31"/>
      <c r="B6">
        <v>30</v>
      </c>
      <c r="C6" s="1">
        <v>135887</v>
      </c>
      <c r="D6" s="2">
        <v>4778778</v>
      </c>
      <c r="E6" s="2">
        <v>35009</v>
      </c>
      <c r="F6" s="2">
        <v>51521</v>
      </c>
      <c r="G6">
        <v>30</v>
      </c>
      <c r="H6" s="6">
        <f t="shared" si="3"/>
        <v>3.2034210205078129E-2</v>
      </c>
      <c r="I6" s="6">
        <f t="shared" si="4"/>
        <v>3.1917993164062505E-3</v>
      </c>
      <c r="J6" s="6">
        <f t="shared" si="5"/>
        <v>0.18017028808593749</v>
      </c>
      <c r="K6" s="6">
        <f t="shared" si="6"/>
        <v>1.0354687500000002</v>
      </c>
      <c r="L6" s="6">
        <f t="shared" si="7"/>
        <v>1.2508650476074221</v>
      </c>
      <c r="M6">
        <v>30</v>
      </c>
      <c r="N6" s="7">
        <f t="shared" si="8"/>
        <v>3.4530239147093932E-3</v>
      </c>
      <c r="O6" s="7">
        <f t="shared" si="9"/>
        <v>1.8367278400434759E-2</v>
      </c>
      <c r="P6" s="9">
        <f t="shared" si="1"/>
        <v>2.1820302315144154E-2</v>
      </c>
      <c r="Q6">
        <v>30</v>
      </c>
      <c r="R6" s="6">
        <f t="shared" si="10"/>
        <v>0.93912231445312511</v>
      </c>
      <c r="S6" s="6">
        <f t="shared" si="11"/>
        <v>9.5827999877929698E-2</v>
      </c>
      <c r="T6" s="6">
        <f t="shared" si="12"/>
        <v>5.2203186035156248</v>
      </c>
      <c r="U6" s="6">
        <f t="shared" si="13"/>
        <v>5.6403442382812505</v>
      </c>
      <c r="V6" s="6">
        <f t="shared" si="2"/>
        <v>11.895613156127929</v>
      </c>
    </row>
    <row r="7" spans="1:22" ht="15.75" thickBot="1" x14ac:dyDescent="0.3">
      <c r="A7" s="31"/>
      <c r="B7">
        <v>40</v>
      </c>
      <c r="C7" s="1">
        <v>146451</v>
      </c>
      <c r="D7" s="2">
        <v>5095756</v>
      </c>
      <c r="E7" s="2">
        <v>36139</v>
      </c>
      <c r="F7" s="2">
        <v>57247</v>
      </c>
      <c r="G7">
        <v>40</v>
      </c>
      <c r="H7" s="6">
        <f t="shared" si="3"/>
        <v>3.19163818359375E-2</v>
      </c>
      <c r="I7" s="6">
        <f t="shared" si="4"/>
        <v>3.1922222900390628E-3</v>
      </c>
      <c r="J7" s="6">
        <f t="shared" si="5"/>
        <v>0.18001098632812501</v>
      </c>
      <c r="K7" s="6">
        <f t="shared" si="6"/>
        <v>0.98555419921875009</v>
      </c>
      <c r="L7" s="6">
        <f t="shared" si="7"/>
        <v>1.2006737896728517</v>
      </c>
      <c r="M7">
        <v>40</v>
      </c>
      <c r="N7" s="7">
        <f t="shared" si="8"/>
        <v>3.4499392444327752E-3</v>
      </c>
      <c r="O7" s="7">
        <f t="shared" si="9"/>
        <v>1.7481727534178822E-2</v>
      </c>
      <c r="P7" s="9">
        <f t="shared" si="1"/>
        <v>2.0931666778611597E-2</v>
      </c>
      <c r="Q7">
        <v>40</v>
      </c>
      <c r="R7" s="6">
        <f t="shared" si="10"/>
        <v>1.2582861328125001</v>
      </c>
      <c r="S7" s="6">
        <f t="shared" si="11"/>
        <v>0.12775022277832032</v>
      </c>
      <c r="T7" s="6">
        <f t="shared" si="12"/>
        <v>7.0204284667968739</v>
      </c>
      <c r="U7" s="6">
        <f t="shared" si="13"/>
        <v>7.5852905273437505</v>
      </c>
      <c r="V7" s="6">
        <f t="shared" si="2"/>
        <v>15.991755349731445</v>
      </c>
    </row>
    <row r="8" spans="1:22" ht="15.75" thickBot="1" x14ac:dyDescent="0.3">
      <c r="A8" s="31"/>
      <c r="B8">
        <v>50</v>
      </c>
      <c r="C8" s="1">
        <v>157444</v>
      </c>
      <c r="D8" s="2">
        <v>5412303</v>
      </c>
      <c r="E8" s="2">
        <v>37234</v>
      </c>
      <c r="F8" s="2">
        <v>63175</v>
      </c>
      <c r="G8">
        <v>50</v>
      </c>
      <c r="H8" s="6">
        <f t="shared" si="3"/>
        <v>3.3212493896484375E-2</v>
      </c>
      <c r="I8" s="6">
        <f t="shared" si="4"/>
        <v>3.1878817749023437E-3</v>
      </c>
      <c r="J8" s="6">
        <f t="shared" si="5"/>
        <v>0.17443542480468749</v>
      </c>
      <c r="K8" s="6">
        <f t="shared" si="6"/>
        <v>1.0203222656249999</v>
      </c>
      <c r="L8" s="6">
        <f t="shared" si="7"/>
        <v>1.2311580661010741</v>
      </c>
      <c r="M8">
        <v>50</v>
      </c>
      <c r="N8" s="7">
        <f t="shared" si="8"/>
        <v>3.3431031324418392E-3</v>
      </c>
      <c r="O8" s="7">
        <f t="shared" si="9"/>
        <v>1.8098552848507053E-2</v>
      </c>
      <c r="P8" s="9">
        <f t="shared" si="1"/>
        <v>2.1441655980948892E-2</v>
      </c>
      <c r="Q8">
        <v>50</v>
      </c>
      <c r="R8" s="6">
        <f t="shared" si="10"/>
        <v>1.5904110717773441</v>
      </c>
      <c r="S8" s="6">
        <f t="shared" si="11"/>
        <v>0.15962904052734375</v>
      </c>
      <c r="T8" s="6">
        <f t="shared" si="12"/>
        <v>8.7647827148437489</v>
      </c>
      <c r="U8" s="6">
        <f t="shared" si="13"/>
        <v>9.4699951171875014</v>
      </c>
      <c r="V8" s="6">
        <f t="shared" si="2"/>
        <v>19.984817944335937</v>
      </c>
    </row>
    <row r="9" spans="1:22" ht="15.75" thickBot="1" x14ac:dyDescent="0.3">
      <c r="A9" s="31"/>
      <c r="B9">
        <v>60</v>
      </c>
      <c r="C9" s="1">
        <v>168098</v>
      </c>
      <c r="D9" s="2">
        <v>5729189</v>
      </c>
      <c r="E9" s="2">
        <v>38364</v>
      </c>
      <c r="F9" s="2">
        <v>69231</v>
      </c>
      <c r="G9">
        <v>60</v>
      </c>
      <c r="H9" s="6">
        <f t="shared" si="3"/>
        <v>3.2188293457031253E-2</v>
      </c>
      <c r="I9" s="6">
        <f t="shared" si="4"/>
        <v>3.1912957763671882E-3</v>
      </c>
      <c r="J9" s="6">
        <f t="shared" si="5"/>
        <v>0.18001098632812501</v>
      </c>
      <c r="K9" s="6">
        <f t="shared" si="6"/>
        <v>1.0423535156250001</v>
      </c>
      <c r="L9" s="6">
        <f t="shared" si="7"/>
        <v>1.2577440911865236</v>
      </c>
      <c r="M9">
        <v>60</v>
      </c>
      <c r="N9" s="7">
        <f t="shared" si="8"/>
        <v>3.4499603101911217E-3</v>
      </c>
      <c r="O9" s="7">
        <f t="shared" si="9"/>
        <v>1.8489344812847287E-2</v>
      </c>
      <c r="P9" s="9">
        <f t="shared" si="1"/>
        <v>2.1939305123038409E-2</v>
      </c>
      <c r="Q9">
        <v>60</v>
      </c>
      <c r="R9" s="6">
        <f t="shared" si="10"/>
        <v>1.9122940063476563</v>
      </c>
      <c r="S9" s="6">
        <f t="shared" si="11"/>
        <v>0.19154199829101565</v>
      </c>
      <c r="T9" s="6">
        <f t="shared" si="12"/>
        <v>10.564892578124999</v>
      </c>
      <c r="U9" s="6">
        <f t="shared" si="13"/>
        <v>11.414941406250001</v>
      </c>
      <c r="V9" s="6">
        <f t="shared" si="2"/>
        <v>24.083669989013671</v>
      </c>
    </row>
    <row r="10" spans="1:22" ht="15.75" thickBot="1" x14ac:dyDescent="0.3">
      <c r="A10" s="31"/>
      <c r="B10">
        <v>70</v>
      </c>
      <c r="C10" s="1">
        <v>177962</v>
      </c>
      <c r="D10" s="2">
        <v>6046874</v>
      </c>
      <c r="E10" s="2">
        <v>39381</v>
      </c>
      <c r="F10" s="2">
        <v>74491</v>
      </c>
      <c r="G10">
        <v>70</v>
      </c>
      <c r="H10" s="6">
        <f t="shared" si="3"/>
        <v>2.9801513671875002E-2</v>
      </c>
      <c r="I10" s="6">
        <f t="shared" si="4"/>
        <v>3.1993423461914063E-3</v>
      </c>
      <c r="J10" s="6">
        <f t="shared" si="5"/>
        <v>0.16200988769531249</v>
      </c>
      <c r="K10" s="6">
        <f t="shared" si="6"/>
        <v>0.90534667968750004</v>
      </c>
      <c r="L10" s="6">
        <f t="shared" si="7"/>
        <v>1.1003574234008791</v>
      </c>
      <c r="M10">
        <v>70</v>
      </c>
      <c r="N10" s="7">
        <f t="shared" si="8"/>
        <v>3.1048789646739875E-3</v>
      </c>
      <c r="O10" s="7">
        <f t="shared" si="9"/>
        <v>1.6058666031647174E-2</v>
      </c>
      <c r="P10" s="9">
        <f t="shared" si="1"/>
        <v>1.9163544996321162E-2</v>
      </c>
      <c r="Q10">
        <v>70</v>
      </c>
      <c r="R10" s="6">
        <f t="shared" si="10"/>
        <v>2.2103091430664064</v>
      </c>
      <c r="S10" s="6">
        <f t="shared" si="11"/>
        <v>0.22353542175292973</v>
      </c>
      <c r="T10" s="6">
        <f t="shared" si="12"/>
        <v>12.184991455078123</v>
      </c>
      <c r="U10" s="6">
        <f t="shared" si="13"/>
        <v>13.165393066406251</v>
      </c>
      <c r="V10" s="6">
        <f t="shared" si="2"/>
        <v>27.784229086303711</v>
      </c>
    </row>
    <row r="11" spans="1:22" ht="15.75" thickBot="1" x14ac:dyDescent="0.3">
      <c r="A11" s="31"/>
      <c r="B11">
        <v>80</v>
      </c>
      <c r="C11" s="1">
        <v>188585</v>
      </c>
      <c r="D11" s="2">
        <v>6363797</v>
      </c>
      <c r="E11" s="2">
        <v>40511</v>
      </c>
      <c r="F11" s="2">
        <v>80408</v>
      </c>
      <c r="G11">
        <v>80</v>
      </c>
      <c r="H11" s="6">
        <f t="shared" si="3"/>
        <v>3.2094635009765629E-2</v>
      </c>
      <c r="I11" s="6">
        <f t="shared" si="4"/>
        <v>3.1916683959960944E-3</v>
      </c>
      <c r="J11" s="6">
        <f t="shared" si="5"/>
        <v>0.18001098632812501</v>
      </c>
      <c r="K11" s="6">
        <f t="shared" si="6"/>
        <v>1.0184289550781251</v>
      </c>
      <c r="L11" s="6">
        <f t="shared" si="7"/>
        <v>1.2337262448120119</v>
      </c>
      <c r="M11">
        <v>80</v>
      </c>
      <c r="N11" s="7">
        <f t="shared" si="8"/>
        <v>3.4498971136878486E-3</v>
      </c>
      <c r="O11" s="7">
        <f t="shared" si="9"/>
        <v>1.806463824928407E-2</v>
      </c>
      <c r="P11" s="9">
        <f t="shared" si="1"/>
        <v>2.1514535362971918E-2</v>
      </c>
      <c r="Q11">
        <v>80</v>
      </c>
      <c r="R11" s="6">
        <f t="shared" si="10"/>
        <v>2.5312554931640627</v>
      </c>
      <c r="S11" s="6">
        <f t="shared" si="11"/>
        <v>0.25545210571289068</v>
      </c>
      <c r="T11" s="6">
        <f t="shared" si="12"/>
        <v>13.985101318359373</v>
      </c>
      <c r="U11" s="6">
        <f t="shared" si="13"/>
        <v>15.110339355468751</v>
      </c>
      <c r="V11" s="6">
        <f t="shared" si="2"/>
        <v>31.882148272705081</v>
      </c>
    </row>
    <row r="12" spans="1:22" ht="15.75" thickBot="1" x14ac:dyDescent="0.3">
      <c r="A12" s="31"/>
      <c r="B12">
        <v>90</v>
      </c>
      <c r="C12" s="1">
        <v>199230</v>
      </c>
      <c r="D12" s="2">
        <v>6680699</v>
      </c>
      <c r="E12" s="2">
        <v>41641</v>
      </c>
      <c r="F12" s="2">
        <v>86535</v>
      </c>
      <c r="G12">
        <v>90</v>
      </c>
      <c r="H12" s="6">
        <f t="shared" si="3"/>
        <v>3.2161102294921876E-2</v>
      </c>
      <c r="I12" s="6">
        <f t="shared" si="4"/>
        <v>3.1914569091796878E-3</v>
      </c>
      <c r="J12" s="6">
        <f t="shared" si="5"/>
        <v>0.18001098632812501</v>
      </c>
      <c r="K12" s="6">
        <f t="shared" si="6"/>
        <v>1.0545739746093752</v>
      </c>
      <c r="L12" s="6">
        <f t="shared" si="7"/>
        <v>1.2699375201416019</v>
      </c>
      <c r="M12">
        <v>90</v>
      </c>
      <c r="N12" s="7">
        <f t="shared" si="8"/>
        <v>3.4498865811623983E-3</v>
      </c>
      <c r="O12" s="7">
        <f t="shared" si="9"/>
        <v>1.8705712462638951E-2</v>
      </c>
      <c r="P12" s="9">
        <f t="shared" si="1"/>
        <v>2.2155599043801349E-2</v>
      </c>
      <c r="Q12">
        <v>90</v>
      </c>
      <c r="R12" s="6">
        <f t="shared" si="10"/>
        <v>2.8528665161132811</v>
      </c>
      <c r="S12" s="6">
        <f t="shared" si="11"/>
        <v>0.28736667480468753</v>
      </c>
      <c r="T12" s="6">
        <f t="shared" si="12"/>
        <v>15.785211181640623</v>
      </c>
      <c r="U12" s="6">
        <f t="shared" si="13"/>
        <v>17.055285644531253</v>
      </c>
      <c r="V12" s="6">
        <f t="shared" si="2"/>
        <v>35.98073001708984</v>
      </c>
    </row>
    <row r="13" spans="1:22" s="10" customFormat="1" ht="15.75" thickBot="1" x14ac:dyDescent="0.3">
      <c r="A13" s="31"/>
      <c r="B13">
        <v>100</v>
      </c>
      <c r="C13" s="1">
        <v>209775</v>
      </c>
      <c r="D13" s="2">
        <v>6997702</v>
      </c>
      <c r="E13" s="2">
        <v>42771</v>
      </c>
      <c r="F13" s="2">
        <v>92486</v>
      </c>
      <c r="G13">
        <v>100</v>
      </c>
      <c r="H13" s="6">
        <f t="shared" si="3"/>
        <v>3.185897827148438E-2</v>
      </c>
      <c r="I13" s="6">
        <f t="shared" si="4"/>
        <v>3.1924740600585933E-3</v>
      </c>
      <c r="J13" s="6">
        <f t="shared" si="5"/>
        <v>0.18001098632812501</v>
      </c>
      <c r="K13" s="6">
        <f t="shared" si="6"/>
        <v>1.024281005859375</v>
      </c>
      <c r="L13" s="6">
        <f t="shared" si="7"/>
        <v>1.239343444519043</v>
      </c>
      <c r="M13">
        <v>100</v>
      </c>
      <c r="N13" s="7">
        <f t="shared" si="8"/>
        <v>3.4498760487012589E-3</v>
      </c>
      <c r="O13" s="7">
        <f t="shared" si="9"/>
        <v>1.816832952727539E-2</v>
      </c>
      <c r="P13" s="9">
        <f t="shared" si="1"/>
        <v>2.161820557597665E-2</v>
      </c>
      <c r="Q13">
        <v>100</v>
      </c>
      <c r="R13" s="6">
        <f t="shared" si="10"/>
        <v>3.171456298828125</v>
      </c>
      <c r="S13" s="6">
        <f t="shared" si="11"/>
        <v>0.3192914154052735</v>
      </c>
      <c r="T13" s="6">
        <f t="shared" si="12"/>
        <v>17.585321044921873</v>
      </c>
      <c r="U13" s="6">
        <f t="shared" si="13"/>
        <v>19.000231933593753</v>
      </c>
      <c r="V13" s="6">
        <f t="shared" si="2"/>
        <v>40.076300692749022</v>
      </c>
    </row>
    <row r="14" spans="1:22" ht="15.75" thickBot="1" x14ac:dyDescent="0.3">
      <c r="A14" s="18"/>
      <c r="C14" s="1"/>
      <c r="D14" s="2"/>
      <c r="E14" s="2"/>
      <c r="F14" s="2"/>
      <c r="L14" s="6">
        <f>AVERAGE(L4:L13)</f>
        <v>1.2126834170837404</v>
      </c>
      <c r="N14" s="7"/>
      <c r="O14" s="7"/>
      <c r="P14" s="9"/>
      <c r="U14" s="3"/>
      <c r="V14" s="3"/>
    </row>
    <row r="15" spans="1:22" ht="15.75" customHeight="1" thickBot="1" x14ac:dyDescent="0.3">
      <c r="A15" s="31" t="s">
        <v>17</v>
      </c>
      <c r="B15">
        <v>0</v>
      </c>
      <c r="C15" s="4">
        <v>282274</v>
      </c>
      <c r="D15" s="5">
        <v>9545652</v>
      </c>
      <c r="E15" s="5">
        <v>52197</v>
      </c>
      <c r="F15" s="5">
        <v>131064</v>
      </c>
      <c r="G15" t="s">
        <v>12</v>
      </c>
      <c r="H15" s="11" t="s">
        <v>0</v>
      </c>
      <c r="I15" s="11" t="s">
        <v>1</v>
      </c>
      <c r="J15" s="11" t="s">
        <v>5</v>
      </c>
      <c r="K15" s="11" t="s">
        <v>2</v>
      </c>
      <c r="L15" s="11" t="s">
        <v>3</v>
      </c>
      <c r="M15" s="11" t="s">
        <v>12</v>
      </c>
      <c r="N15" s="13" t="s">
        <v>5</v>
      </c>
      <c r="O15" s="13" t="s">
        <v>2</v>
      </c>
      <c r="P15" s="14" t="s">
        <v>3</v>
      </c>
      <c r="Q15" s="11" t="s">
        <v>12</v>
      </c>
      <c r="U15" s="3"/>
      <c r="V15" s="3"/>
    </row>
    <row r="16" spans="1:22" ht="15.75" thickBot="1" x14ac:dyDescent="0.3">
      <c r="A16" s="31"/>
      <c r="B16">
        <v>10</v>
      </c>
      <c r="C16" s="1">
        <v>300018</v>
      </c>
      <c r="D16" s="2">
        <v>9855461</v>
      </c>
      <c r="E16" s="2">
        <v>54456</v>
      </c>
      <c r="F16" s="2">
        <v>140619</v>
      </c>
      <c r="G16">
        <v>10</v>
      </c>
      <c r="H16" s="6">
        <f>(C16-C15)*0.33*3/327680</f>
        <v>5.3608886718750005E-2</v>
      </c>
      <c r="I16" s="6">
        <f>(D16-D15)*0.0011*3/327680</f>
        <v>3.1200247192382817E-3</v>
      </c>
      <c r="J16" s="6">
        <f>(E16-E15)*17.4*3/327680</f>
        <v>0.35986267089843749</v>
      </c>
      <c r="K16" s="6">
        <f>(F16-F15)*18.8*3/327680</f>
        <v>1.6445983886718749</v>
      </c>
      <c r="L16" s="6">
        <f t="shared" ref="L16" si="14">SUM(H16:K16)</f>
        <v>2.0611899710083006</v>
      </c>
      <c r="M16">
        <v>10</v>
      </c>
      <c r="N16" s="7">
        <f t="shared" ref="N16:N25" si="15">(E16-E15)/(C16-C15+D16-D15)</f>
        <v>6.8965938336696658E-3</v>
      </c>
      <c r="O16" s="7">
        <f t="shared" ref="O16:O25" si="16">(F16-F15)/(C16-C15+D16-D15)</f>
        <v>2.9170851740023752E-2</v>
      </c>
      <c r="P16" s="9">
        <f t="shared" ref="P16:P25" si="17">SUM(N16:O16)</f>
        <v>3.6067445573693416E-2</v>
      </c>
      <c r="Q16">
        <v>10</v>
      </c>
      <c r="U16" s="3"/>
      <c r="V16" s="3"/>
    </row>
    <row r="17" spans="1:22" ht="15.75" thickBot="1" x14ac:dyDescent="0.3">
      <c r="A17" s="31"/>
      <c r="B17">
        <v>20</v>
      </c>
      <c r="C17" s="1">
        <v>317828</v>
      </c>
      <c r="D17" s="2">
        <v>10165206</v>
      </c>
      <c r="E17" s="2">
        <v>56716</v>
      </c>
      <c r="F17" s="2">
        <v>150977</v>
      </c>
      <c r="G17">
        <v>20</v>
      </c>
      <c r="H17" s="6">
        <f t="shared" ref="H17:H25" si="18">(C17-C16)*0.33*3/327680</f>
        <v>5.3808288574218752E-2</v>
      </c>
      <c r="I17" s="6">
        <f t="shared" ref="I17:I25" si="19">(D17-D16)*0.0011*3/327680</f>
        <v>3.1193801879882818E-3</v>
      </c>
      <c r="J17" s="6">
        <f t="shared" ref="J17:J25" si="20">(E17-E16)*17.4*3/327680</f>
        <v>0.36002197265625002</v>
      </c>
      <c r="K17" s="6">
        <f t="shared" ref="K17:K25" si="21">(F17-F16)*18.8*3/327680</f>
        <v>1.7828100585937499</v>
      </c>
      <c r="L17" s="6">
        <f t="shared" ref="L17:L25" si="22">SUM(H17:K17)</f>
        <v>2.1997597000122067</v>
      </c>
      <c r="M17">
        <v>20</v>
      </c>
      <c r="N17" s="7">
        <f t="shared" si="15"/>
        <v>6.8996046465479082E-3</v>
      </c>
      <c r="O17" s="7">
        <f t="shared" si="16"/>
        <v>3.1622170322541256E-2</v>
      </c>
      <c r="P17" s="9">
        <f t="shared" si="17"/>
        <v>3.8521774969089165E-2</v>
      </c>
      <c r="Q17">
        <v>20</v>
      </c>
      <c r="U17" s="3"/>
      <c r="V17" s="3"/>
    </row>
    <row r="18" spans="1:22" ht="15.75" thickBot="1" x14ac:dyDescent="0.3">
      <c r="A18" s="31"/>
      <c r="B18">
        <v>30</v>
      </c>
      <c r="C18" s="1">
        <v>333734</v>
      </c>
      <c r="D18" s="2">
        <v>10476821</v>
      </c>
      <c r="E18" s="2">
        <v>58638</v>
      </c>
      <c r="F18" s="2">
        <v>160359</v>
      </c>
      <c r="G18">
        <v>30</v>
      </c>
      <c r="H18" s="6">
        <f t="shared" si="18"/>
        <v>4.8055847167968756E-2</v>
      </c>
      <c r="I18" s="6">
        <f t="shared" si="19"/>
        <v>3.1382125854492191E-3</v>
      </c>
      <c r="J18" s="6">
        <f t="shared" si="20"/>
        <v>0.306177978515625</v>
      </c>
      <c r="K18" s="6">
        <f t="shared" si="21"/>
        <v>1.6148217773437501</v>
      </c>
      <c r="L18" s="6">
        <f t="shared" si="22"/>
        <v>1.9721938156127932</v>
      </c>
      <c r="M18">
        <v>30</v>
      </c>
      <c r="N18" s="7">
        <f t="shared" si="15"/>
        <v>5.8683260004701986E-3</v>
      </c>
      <c r="O18" s="7">
        <f t="shared" si="16"/>
        <v>2.8645491434137048E-2</v>
      </c>
      <c r="P18" s="9">
        <f t="shared" si="17"/>
        <v>3.4513817434607248E-2</v>
      </c>
      <c r="Q18">
        <v>30</v>
      </c>
      <c r="U18" s="3"/>
      <c r="V18" s="3"/>
    </row>
    <row r="19" spans="1:22" ht="15.75" thickBot="1" x14ac:dyDescent="0.3">
      <c r="A19" s="31"/>
      <c r="B19">
        <v>40</v>
      </c>
      <c r="C19" s="1">
        <v>348343</v>
      </c>
      <c r="D19" s="2">
        <v>10789762</v>
      </c>
      <c r="E19" s="2">
        <v>60334</v>
      </c>
      <c r="F19" s="2">
        <v>168895</v>
      </c>
      <c r="G19">
        <v>40</v>
      </c>
      <c r="H19" s="6">
        <f t="shared" si="18"/>
        <v>4.4137298583984373E-2</v>
      </c>
      <c r="I19" s="6">
        <f t="shared" si="19"/>
        <v>3.1515664672851565E-3</v>
      </c>
      <c r="J19" s="6">
        <f t="shared" si="20"/>
        <v>0.27017578124999997</v>
      </c>
      <c r="K19" s="6">
        <f t="shared" si="21"/>
        <v>1.469208984375</v>
      </c>
      <c r="L19" s="6">
        <f t="shared" si="22"/>
        <v>1.7866736306762694</v>
      </c>
      <c r="M19">
        <v>40</v>
      </c>
      <c r="N19" s="7">
        <f t="shared" si="15"/>
        <v>5.1778354449702338E-3</v>
      </c>
      <c r="O19" s="7">
        <f t="shared" si="16"/>
        <v>2.606014348954358E-2</v>
      </c>
      <c r="P19" s="9">
        <f t="shared" si="17"/>
        <v>3.1237978934513813E-2</v>
      </c>
      <c r="Q19">
        <v>40</v>
      </c>
      <c r="U19" s="3"/>
      <c r="V19" s="3"/>
    </row>
    <row r="20" spans="1:22" ht="15.75" thickBot="1" x14ac:dyDescent="0.3">
      <c r="A20" s="31"/>
      <c r="B20">
        <v>50</v>
      </c>
      <c r="C20" s="1">
        <v>364768</v>
      </c>
      <c r="D20" s="2">
        <v>11100884</v>
      </c>
      <c r="E20" s="2">
        <v>62372</v>
      </c>
      <c r="F20" s="2">
        <v>178524</v>
      </c>
      <c r="G20">
        <v>50</v>
      </c>
      <c r="H20" s="6">
        <f t="shared" si="18"/>
        <v>4.9623870849609376E-2</v>
      </c>
      <c r="I20" s="6">
        <f t="shared" si="19"/>
        <v>3.1332476806640629E-3</v>
      </c>
      <c r="J20" s="6">
        <f t="shared" si="20"/>
        <v>0.32465698242187496</v>
      </c>
      <c r="K20" s="6">
        <f t="shared" si="21"/>
        <v>1.6573352050781254</v>
      </c>
      <c r="L20" s="6">
        <f t="shared" si="22"/>
        <v>2.0347493060302737</v>
      </c>
      <c r="M20">
        <v>50</v>
      </c>
      <c r="N20" s="7">
        <f t="shared" si="15"/>
        <v>6.2220078339902361E-3</v>
      </c>
      <c r="O20" s="7">
        <f t="shared" si="16"/>
        <v>2.9397307867267904E-2</v>
      </c>
      <c r="P20" s="9">
        <f t="shared" si="17"/>
        <v>3.561931570125814E-2</v>
      </c>
      <c r="Q20">
        <v>50</v>
      </c>
      <c r="U20" s="3"/>
      <c r="V20" s="3"/>
    </row>
    <row r="21" spans="1:22" ht="15.75" thickBot="1" x14ac:dyDescent="0.3">
      <c r="A21" s="31"/>
      <c r="B21">
        <v>60</v>
      </c>
      <c r="C21" s="1">
        <v>379627</v>
      </c>
      <c r="D21" s="2">
        <v>11413635</v>
      </c>
      <c r="E21" s="2">
        <v>64178</v>
      </c>
      <c r="F21" s="2">
        <v>186930</v>
      </c>
      <c r="G21">
        <v>60</v>
      </c>
      <c r="H21" s="6">
        <f t="shared" si="18"/>
        <v>4.4892608642578123E-2</v>
      </c>
      <c r="I21" s="6">
        <f t="shared" si="19"/>
        <v>3.1496530151367192E-3</v>
      </c>
      <c r="J21" s="6">
        <f t="shared" si="20"/>
        <v>0.28769897460937499</v>
      </c>
      <c r="K21" s="6">
        <f t="shared" si="21"/>
        <v>1.4468334960937501</v>
      </c>
      <c r="L21" s="6">
        <f t="shared" si="22"/>
        <v>1.7825747323608399</v>
      </c>
      <c r="M21">
        <v>60</v>
      </c>
      <c r="N21" s="7">
        <f t="shared" si="15"/>
        <v>5.512652238942645E-3</v>
      </c>
      <c r="O21" s="7">
        <f t="shared" si="16"/>
        <v>2.5658557431091848E-2</v>
      </c>
      <c r="P21" s="9">
        <f t="shared" si="17"/>
        <v>3.1171209670034492E-2</v>
      </c>
      <c r="Q21">
        <v>60</v>
      </c>
      <c r="U21" s="3"/>
      <c r="V21" s="3"/>
    </row>
    <row r="22" spans="1:22" ht="15.75" thickBot="1" x14ac:dyDescent="0.3">
      <c r="A22" s="31"/>
      <c r="B22">
        <v>70</v>
      </c>
      <c r="C22" s="1">
        <v>394896</v>
      </c>
      <c r="D22" s="2">
        <v>11725869</v>
      </c>
      <c r="E22" s="2">
        <v>65986</v>
      </c>
      <c r="F22" s="2">
        <v>195958</v>
      </c>
      <c r="G22">
        <v>70</v>
      </c>
      <c r="H22" s="6">
        <f t="shared" si="18"/>
        <v>4.6131317138671878E-2</v>
      </c>
      <c r="I22" s="6">
        <f t="shared" si="19"/>
        <v>3.1444464111328127E-3</v>
      </c>
      <c r="J22" s="6">
        <f t="shared" si="20"/>
        <v>0.28801757812499995</v>
      </c>
      <c r="K22" s="6">
        <f t="shared" si="21"/>
        <v>1.5538916015624999</v>
      </c>
      <c r="L22" s="6">
        <f t="shared" si="22"/>
        <v>1.8911849432373047</v>
      </c>
      <c r="M22">
        <v>70</v>
      </c>
      <c r="N22" s="7">
        <f t="shared" si="15"/>
        <v>5.5205601170065614E-3</v>
      </c>
      <c r="O22" s="7">
        <f t="shared" si="16"/>
        <v>2.7566159699300465E-2</v>
      </c>
      <c r="P22" s="9">
        <f t="shared" si="17"/>
        <v>3.3086719816307023E-2</v>
      </c>
      <c r="Q22">
        <v>70</v>
      </c>
      <c r="U22" s="3"/>
      <c r="V22" s="3"/>
    </row>
    <row r="23" spans="1:22" ht="15.75" thickBot="1" x14ac:dyDescent="0.3">
      <c r="A23" s="31"/>
      <c r="B23">
        <v>80</v>
      </c>
      <c r="C23" s="1">
        <v>409748</v>
      </c>
      <c r="D23" s="2">
        <v>12038700</v>
      </c>
      <c r="E23" s="2">
        <v>67681</v>
      </c>
      <c r="F23" s="2">
        <v>204465</v>
      </c>
      <c r="G23">
        <v>80</v>
      </c>
      <c r="H23" s="6">
        <f t="shared" si="18"/>
        <v>4.4871459960937499E-2</v>
      </c>
      <c r="I23" s="6">
        <f t="shared" si="19"/>
        <v>3.1504586791992186E-3</v>
      </c>
      <c r="J23" s="6">
        <f t="shared" si="20"/>
        <v>0.27001647949218743</v>
      </c>
      <c r="K23" s="6">
        <f t="shared" si="21"/>
        <v>1.4642175292968751</v>
      </c>
      <c r="L23" s="6">
        <f t="shared" si="22"/>
        <v>1.7822559274291994</v>
      </c>
      <c r="M23">
        <v>80</v>
      </c>
      <c r="N23" s="7">
        <f t="shared" si="15"/>
        <v>5.1726821348681501E-3</v>
      </c>
      <c r="O23" s="7">
        <f t="shared" si="16"/>
        <v>2.5961066030279263E-2</v>
      </c>
      <c r="P23" s="9">
        <f t="shared" si="17"/>
        <v>3.1133748165147412E-2</v>
      </c>
      <c r="Q23">
        <v>80</v>
      </c>
      <c r="U23" s="3"/>
      <c r="V23" s="3"/>
    </row>
    <row r="24" spans="1:22" ht="15.75" thickBot="1" x14ac:dyDescent="0.3">
      <c r="A24" s="31"/>
      <c r="B24">
        <v>90</v>
      </c>
      <c r="C24" s="1">
        <v>426557</v>
      </c>
      <c r="D24" s="2">
        <v>12349321</v>
      </c>
      <c r="E24" s="2">
        <v>69798</v>
      </c>
      <c r="F24" s="2">
        <v>213886</v>
      </c>
      <c r="G24">
        <v>90</v>
      </c>
      <c r="H24" s="6">
        <f t="shared" si="18"/>
        <v>5.0784027099609372E-2</v>
      </c>
      <c r="I24" s="6">
        <f t="shared" si="19"/>
        <v>3.1282022094726567E-3</v>
      </c>
      <c r="J24" s="6">
        <f t="shared" si="20"/>
        <v>0.33724182128906249</v>
      </c>
      <c r="K24" s="6">
        <f t="shared" si="21"/>
        <v>1.6215344238281251</v>
      </c>
      <c r="L24" s="6">
        <f t="shared" si="22"/>
        <v>2.0126884744262696</v>
      </c>
      <c r="M24">
        <v>90</v>
      </c>
      <c r="N24" s="7">
        <f t="shared" si="15"/>
        <v>6.4655040772073416E-3</v>
      </c>
      <c r="O24" s="7">
        <f t="shared" si="16"/>
        <v>2.87725620743365E-2</v>
      </c>
      <c r="P24" s="9">
        <f t="shared" si="17"/>
        <v>3.5238066151543845E-2</v>
      </c>
      <c r="Q24">
        <v>90</v>
      </c>
      <c r="U24" s="3"/>
      <c r="V24" s="3"/>
    </row>
    <row r="25" spans="1:22" ht="15.75" thickBot="1" x14ac:dyDescent="0.3">
      <c r="A25" s="31"/>
      <c r="B25">
        <v>100</v>
      </c>
      <c r="C25" s="1">
        <v>442118</v>
      </c>
      <c r="D25" s="2">
        <v>12661302</v>
      </c>
      <c r="E25" s="2">
        <v>71606</v>
      </c>
      <c r="F25" s="2">
        <v>222804</v>
      </c>
      <c r="G25">
        <v>100</v>
      </c>
      <c r="H25" s="6">
        <f t="shared" si="18"/>
        <v>4.7013519287109375E-2</v>
      </c>
      <c r="I25" s="6">
        <f t="shared" si="19"/>
        <v>3.141898498535156E-3</v>
      </c>
      <c r="J25" s="6">
        <f t="shared" si="20"/>
        <v>0.28801757812499995</v>
      </c>
      <c r="K25" s="6">
        <f t="shared" si="21"/>
        <v>1.5349584960937499</v>
      </c>
      <c r="L25" s="6">
        <f t="shared" si="22"/>
        <v>1.8731314920043944</v>
      </c>
      <c r="M25">
        <v>100</v>
      </c>
      <c r="N25" s="7">
        <f t="shared" si="15"/>
        <v>5.51990279109244E-3</v>
      </c>
      <c r="O25" s="7">
        <f t="shared" si="16"/>
        <v>2.7227042638806626E-2</v>
      </c>
      <c r="P25" s="9">
        <f t="shared" si="17"/>
        <v>3.2746945429899067E-2</v>
      </c>
      <c r="Q25">
        <v>100</v>
      </c>
      <c r="U25" s="3"/>
      <c r="V25" s="3"/>
    </row>
    <row r="26" spans="1:22" ht="15.75" thickBot="1" x14ac:dyDescent="0.3">
      <c r="A26" s="18"/>
      <c r="C26" s="1"/>
      <c r="D26" s="2"/>
      <c r="E26" s="2"/>
      <c r="F26" s="2"/>
      <c r="L26" s="6">
        <f>AVERAGE(L16:L25)</f>
        <v>1.9396401992797849</v>
      </c>
      <c r="N26" s="7"/>
      <c r="O26" s="7"/>
      <c r="P26" s="9"/>
      <c r="U26" s="3"/>
      <c r="V26" s="3"/>
    </row>
    <row r="27" spans="1:22" ht="15.75" customHeight="1" thickBot="1" x14ac:dyDescent="0.3">
      <c r="A27" s="31" t="s">
        <v>16</v>
      </c>
      <c r="B27">
        <v>0</v>
      </c>
      <c r="C27" s="4">
        <v>506744</v>
      </c>
      <c r="D27" s="5">
        <v>14561969</v>
      </c>
      <c r="E27" s="5">
        <v>78269</v>
      </c>
      <c r="F27" s="5">
        <v>259568</v>
      </c>
      <c r="G27" t="s">
        <v>12</v>
      </c>
      <c r="H27" s="11" t="s">
        <v>0</v>
      </c>
      <c r="I27" s="11" t="s">
        <v>1</v>
      </c>
      <c r="J27" s="11" t="s">
        <v>5</v>
      </c>
      <c r="K27" s="11" t="s">
        <v>2</v>
      </c>
      <c r="L27" s="11" t="s">
        <v>3</v>
      </c>
      <c r="M27" s="11" t="s">
        <v>12</v>
      </c>
      <c r="N27" s="13" t="s">
        <v>5</v>
      </c>
      <c r="O27" s="13" t="s">
        <v>2</v>
      </c>
      <c r="P27" s="14" t="s">
        <v>3</v>
      </c>
      <c r="Q27" s="11" t="s">
        <v>12</v>
      </c>
      <c r="U27" s="3"/>
      <c r="V27" s="3"/>
    </row>
    <row r="28" spans="1:22" ht="15.75" thickBot="1" x14ac:dyDescent="0.3">
      <c r="A28" s="31"/>
      <c r="B28">
        <v>10</v>
      </c>
      <c r="C28" s="1">
        <v>530468</v>
      </c>
      <c r="D28" s="2">
        <v>14865775</v>
      </c>
      <c r="E28" s="2">
        <v>81322</v>
      </c>
      <c r="F28" s="2">
        <v>272430</v>
      </c>
      <c r="G28">
        <v>10</v>
      </c>
      <c r="H28" s="6">
        <f>(C28-C27)*0.33*3/327680</f>
        <v>7.1675903320312512E-2</v>
      </c>
      <c r="I28" s="6">
        <f>(D28-D27)*0.0011*3/327680</f>
        <v>3.0595697021484373E-3</v>
      </c>
      <c r="J28" s="6">
        <f>(E28-E27)*17.4*3/327680</f>
        <v>0.48634826660156244</v>
      </c>
      <c r="K28" s="6">
        <f>(F28-F27)*18.8*3/327680</f>
        <v>2.2137963867187502</v>
      </c>
      <c r="L28" s="6">
        <f t="shared" ref="L28:L61" si="23">SUM(H28:K28)</f>
        <v>2.7748801263427736</v>
      </c>
      <c r="M28">
        <v>10</v>
      </c>
      <c r="N28" s="7">
        <f t="shared" ref="N28:N37" si="24">(E28-E27)/(C28-C27+D28-D27)</f>
        <v>9.3212835465453538E-3</v>
      </c>
      <c r="O28" s="7">
        <f t="shared" ref="O28:O37" si="25">(F28-F27)/(C28-C27+D28-D27)</f>
        <v>3.9269685219674534E-2</v>
      </c>
      <c r="P28" s="9">
        <f t="shared" ref="P28:P37" si="26">SUM(N28:O28)</f>
        <v>4.8590968766219891E-2</v>
      </c>
      <c r="Q28">
        <v>10</v>
      </c>
      <c r="U28" s="3"/>
      <c r="V28" s="3"/>
    </row>
    <row r="29" spans="1:22" s="10" customFormat="1" ht="15.75" thickBot="1" x14ac:dyDescent="0.3">
      <c r="A29" s="31"/>
      <c r="B29">
        <v>20</v>
      </c>
      <c r="C29" s="1">
        <v>549644</v>
      </c>
      <c r="D29" s="2">
        <v>15174136</v>
      </c>
      <c r="E29" s="2">
        <v>83807</v>
      </c>
      <c r="F29" s="2">
        <v>282939</v>
      </c>
      <c r="G29">
        <v>20</v>
      </c>
      <c r="H29" s="6">
        <f t="shared" ref="H29:H37" si="27">(C29-C28)*0.33*3/327680</f>
        <v>5.7935302734374992E-2</v>
      </c>
      <c r="I29" s="6">
        <f t="shared" ref="I29:I37" si="28">(D29-D28)*0.0011*3/327680</f>
        <v>3.1054421997070312E-3</v>
      </c>
      <c r="J29" s="6">
        <f t="shared" ref="J29:J37" si="29">(E29-E28)*17.4*3/327680</f>
        <v>0.39586486816406252</v>
      </c>
      <c r="K29" s="6">
        <f t="shared" ref="K29:K37" si="30">(F29-F28)*18.8*3/327680</f>
        <v>1.8088000488281253</v>
      </c>
      <c r="L29" s="6">
        <f t="shared" si="23"/>
        <v>2.2657056619262699</v>
      </c>
      <c r="M29">
        <v>20</v>
      </c>
      <c r="N29" s="7">
        <f t="shared" si="24"/>
        <v>7.5869291102989888E-3</v>
      </c>
      <c r="O29" s="7">
        <f t="shared" si="25"/>
        <v>3.2084924756592387E-2</v>
      </c>
      <c r="P29" s="9">
        <f t="shared" si="26"/>
        <v>3.9671853866891378E-2</v>
      </c>
      <c r="Q29">
        <v>20</v>
      </c>
      <c r="U29" s="12"/>
      <c r="V29" s="12"/>
    </row>
    <row r="30" spans="1:22" ht="15.75" thickBot="1" x14ac:dyDescent="0.3">
      <c r="A30" s="31"/>
      <c r="B30">
        <v>30</v>
      </c>
      <c r="C30" s="1">
        <v>571837</v>
      </c>
      <c r="D30" s="2">
        <v>15479486</v>
      </c>
      <c r="E30" s="2">
        <v>86746</v>
      </c>
      <c r="F30" s="2">
        <v>295782</v>
      </c>
      <c r="G30">
        <v>30</v>
      </c>
      <c r="H30" s="6">
        <f t="shared" si="27"/>
        <v>6.7050384521484374E-2</v>
      </c>
      <c r="I30" s="6">
        <f t="shared" si="28"/>
        <v>3.075119018554688E-3</v>
      </c>
      <c r="J30" s="6">
        <f t="shared" si="29"/>
        <v>0.46818786621093744</v>
      </c>
      <c r="K30" s="6">
        <f t="shared" si="30"/>
        <v>2.2105261230468751</v>
      </c>
      <c r="L30" s="6">
        <f t="shared" si="23"/>
        <v>2.7488394927978517</v>
      </c>
      <c r="M30">
        <v>30</v>
      </c>
      <c r="N30" s="7">
        <f t="shared" si="24"/>
        <v>8.9728676845482885E-3</v>
      </c>
      <c r="O30" s="7">
        <f t="shared" si="25"/>
        <v>3.9210118976745041E-2</v>
      </c>
      <c r="P30" s="9">
        <f t="shared" si="26"/>
        <v>4.818298666129333E-2</v>
      </c>
      <c r="Q30">
        <v>30</v>
      </c>
      <c r="U30" s="3"/>
      <c r="V30" s="3"/>
    </row>
    <row r="31" spans="1:22" ht="15.75" thickBot="1" x14ac:dyDescent="0.3">
      <c r="A31" s="31"/>
      <c r="B31">
        <v>40</v>
      </c>
      <c r="C31" s="1">
        <v>597553</v>
      </c>
      <c r="D31" s="2">
        <v>15781458</v>
      </c>
      <c r="E31" s="2">
        <v>90247</v>
      </c>
      <c r="F31" s="2">
        <v>310284</v>
      </c>
      <c r="G31">
        <v>40</v>
      </c>
      <c r="H31" s="6">
        <f t="shared" si="27"/>
        <v>7.7694213867187514E-2</v>
      </c>
      <c r="I31" s="6">
        <f t="shared" si="28"/>
        <v>3.0410998535156256E-3</v>
      </c>
      <c r="J31" s="6">
        <f t="shared" si="29"/>
        <v>0.55771545410156242</v>
      </c>
      <c r="K31" s="6">
        <f t="shared" si="30"/>
        <v>2.49607177734375</v>
      </c>
      <c r="L31" s="6">
        <f t="shared" si="23"/>
        <v>3.1345225451660155</v>
      </c>
      <c r="M31">
        <v>40</v>
      </c>
      <c r="N31" s="7">
        <f t="shared" si="24"/>
        <v>1.0683943263103929E-2</v>
      </c>
      <c r="O31" s="7">
        <f t="shared" si="25"/>
        <v>4.4255511340055176E-2</v>
      </c>
      <c r="P31" s="9">
        <f t="shared" si="26"/>
        <v>5.4939454603159105E-2</v>
      </c>
      <c r="Q31">
        <v>40</v>
      </c>
      <c r="U31" s="3"/>
      <c r="V31" s="3"/>
    </row>
    <row r="32" spans="1:22" ht="15.75" thickBot="1" x14ac:dyDescent="0.3">
      <c r="A32" s="31"/>
      <c r="B32">
        <v>50</v>
      </c>
      <c r="C32" s="1">
        <v>616936</v>
      </c>
      <c r="D32" s="2">
        <v>16089546</v>
      </c>
      <c r="E32" s="2">
        <v>92733</v>
      </c>
      <c r="F32" s="2">
        <v>321802</v>
      </c>
      <c r="G32">
        <v>50</v>
      </c>
      <c r="H32" s="6">
        <f t="shared" si="27"/>
        <v>5.8560699462890629E-2</v>
      </c>
      <c r="I32" s="6">
        <f t="shared" si="28"/>
        <v>3.1026928710937507E-3</v>
      </c>
      <c r="J32" s="6">
        <f t="shared" si="29"/>
        <v>0.39602416992187495</v>
      </c>
      <c r="K32" s="6">
        <f t="shared" si="30"/>
        <v>1.9824682617187499</v>
      </c>
      <c r="L32" s="6">
        <f t="shared" si="23"/>
        <v>2.4401558239746093</v>
      </c>
      <c r="M32">
        <v>50</v>
      </c>
      <c r="N32" s="7">
        <f t="shared" si="24"/>
        <v>7.5915119201394937E-3</v>
      </c>
      <c r="O32" s="7">
        <f t="shared" si="25"/>
        <v>3.5172580167404134E-2</v>
      </c>
      <c r="P32" s="9">
        <f t="shared" si="26"/>
        <v>4.2764092087543629E-2</v>
      </c>
      <c r="Q32">
        <v>50</v>
      </c>
      <c r="U32" s="3"/>
      <c r="V32" s="3"/>
    </row>
    <row r="33" spans="1:22" ht="15.75" thickBot="1" x14ac:dyDescent="0.3">
      <c r="A33" s="31"/>
      <c r="B33">
        <v>60</v>
      </c>
      <c r="C33" s="1">
        <v>644906</v>
      </c>
      <c r="D33" s="2">
        <v>16389000</v>
      </c>
      <c r="E33" s="2">
        <v>98886</v>
      </c>
      <c r="F33" s="2">
        <v>334984</v>
      </c>
      <c r="G33">
        <v>60</v>
      </c>
      <c r="H33" s="6">
        <f t="shared" si="27"/>
        <v>8.4504089355468756E-2</v>
      </c>
      <c r="I33" s="6">
        <f t="shared" si="28"/>
        <v>3.0157415771484377E-3</v>
      </c>
      <c r="J33" s="6">
        <f t="shared" si="29"/>
        <v>0.98018371582031238</v>
      </c>
      <c r="K33" s="6">
        <f t="shared" si="30"/>
        <v>2.2688745117187503</v>
      </c>
      <c r="L33" s="6">
        <f t="shared" si="23"/>
        <v>3.3365780584716802</v>
      </c>
      <c r="M33">
        <v>60</v>
      </c>
      <c r="N33" s="7">
        <f t="shared" si="24"/>
        <v>1.8792147185301016E-2</v>
      </c>
      <c r="O33" s="7">
        <f t="shared" si="25"/>
        <v>4.0259724394057859E-2</v>
      </c>
      <c r="P33" s="9">
        <f t="shared" si="26"/>
        <v>5.9051871579358872E-2</v>
      </c>
      <c r="Q33">
        <v>60</v>
      </c>
      <c r="U33" s="3"/>
      <c r="V33" s="3"/>
    </row>
    <row r="34" spans="1:22" ht="15.75" thickBot="1" x14ac:dyDescent="0.3">
      <c r="A34" s="31"/>
      <c r="B34">
        <v>70</v>
      </c>
      <c r="C34" s="1">
        <v>669927</v>
      </c>
      <c r="D34" s="2">
        <v>16691486</v>
      </c>
      <c r="E34" s="2">
        <v>102055</v>
      </c>
      <c r="F34" s="2">
        <v>348683</v>
      </c>
      <c r="G34">
        <v>70</v>
      </c>
      <c r="H34" s="6">
        <f t="shared" si="27"/>
        <v>7.559445190429688E-2</v>
      </c>
      <c r="I34" s="6">
        <f t="shared" si="28"/>
        <v>3.0462762451171875E-3</v>
      </c>
      <c r="J34" s="6">
        <f t="shared" si="29"/>
        <v>0.50482727050781251</v>
      </c>
      <c r="K34" s="6">
        <f t="shared" si="30"/>
        <v>2.3578601074218755</v>
      </c>
      <c r="L34" s="6">
        <f t="shared" si="23"/>
        <v>2.9413281060791019</v>
      </c>
      <c r="M34">
        <v>70</v>
      </c>
      <c r="N34" s="7">
        <f t="shared" si="24"/>
        <v>9.6761290598368892E-3</v>
      </c>
      <c r="O34" s="7">
        <f t="shared" si="25"/>
        <v>4.1828113597571957E-2</v>
      </c>
      <c r="P34" s="9">
        <f t="shared" si="26"/>
        <v>5.1504242657408848E-2</v>
      </c>
      <c r="Q34">
        <v>70</v>
      </c>
      <c r="U34" s="3"/>
      <c r="V34" s="3"/>
    </row>
    <row r="35" spans="1:22" ht="15.75" thickBot="1" x14ac:dyDescent="0.3">
      <c r="A35" s="31"/>
      <c r="B35">
        <v>80</v>
      </c>
      <c r="C35" s="1">
        <v>694985</v>
      </c>
      <c r="D35" s="2">
        <v>16993969</v>
      </c>
      <c r="E35" s="2">
        <v>105445</v>
      </c>
      <c r="F35" s="2">
        <v>363029</v>
      </c>
      <c r="G35">
        <v>80</v>
      </c>
      <c r="H35" s="6">
        <f t="shared" si="27"/>
        <v>7.570623779296877E-2</v>
      </c>
      <c r="I35" s="6">
        <f t="shared" si="28"/>
        <v>3.0462460327148441E-3</v>
      </c>
      <c r="J35" s="6">
        <f t="shared" si="29"/>
        <v>0.54003295898437487</v>
      </c>
      <c r="K35" s="6">
        <f t="shared" si="30"/>
        <v>2.4692211914062496</v>
      </c>
      <c r="L35" s="6">
        <f t="shared" si="23"/>
        <v>3.0880066342163079</v>
      </c>
      <c r="M35">
        <v>80</v>
      </c>
      <c r="N35" s="7">
        <f t="shared" si="24"/>
        <v>1.0349849331839373E-2</v>
      </c>
      <c r="O35" s="7">
        <f t="shared" si="25"/>
        <v>4.3799096906952106E-2</v>
      </c>
      <c r="P35" s="9">
        <f t="shared" si="26"/>
        <v>5.4148946238791476E-2</v>
      </c>
      <c r="Q35">
        <v>80</v>
      </c>
      <c r="U35" s="3"/>
      <c r="V35" s="3"/>
    </row>
    <row r="36" spans="1:22" ht="15.75" thickBot="1" x14ac:dyDescent="0.3">
      <c r="A36" s="31"/>
      <c r="B36">
        <v>90</v>
      </c>
      <c r="C36" s="1">
        <v>720673</v>
      </c>
      <c r="D36" s="2">
        <v>17295812</v>
      </c>
      <c r="E36" s="2">
        <v>108950</v>
      </c>
      <c r="F36" s="2">
        <v>376981</v>
      </c>
      <c r="G36">
        <v>90</v>
      </c>
      <c r="H36" s="6">
        <f t="shared" si="27"/>
        <v>7.7609619140625002E-2</v>
      </c>
      <c r="I36" s="6">
        <f t="shared" si="28"/>
        <v>3.039800720214844E-3</v>
      </c>
      <c r="J36" s="6">
        <f t="shared" si="29"/>
        <v>0.55835266113281246</v>
      </c>
      <c r="K36" s="6">
        <f t="shared" si="30"/>
        <v>2.40140625</v>
      </c>
      <c r="L36" s="6">
        <f t="shared" si="23"/>
        <v>3.0404083309936523</v>
      </c>
      <c r="M36">
        <v>90</v>
      </c>
      <c r="N36" s="7">
        <f t="shared" si="24"/>
        <v>1.0701277131019659E-2</v>
      </c>
      <c r="O36" s="7">
        <f t="shared" si="25"/>
        <v>4.2597494588298514E-2</v>
      </c>
      <c r="P36" s="9">
        <f t="shared" si="26"/>
        <v>5.3298771719318169E-2</v>
      </c>
      <c r="Q36">
        <v>90</v>
      </c>
      <c r="U36" s="3"/>
      <c r="V36" s="3"/>
    </row>
    <row r="37" spans="1:22" ht="15.75" thickBot="1" x14ac:dyDescent="0.3">
      <c r="A37" s="31"/>
      <c r="B37">
        <v>100</v>
      </c>
      <c r="C37" s="1">
        <v>743790</v>
      </c>
      <c r="D37" s="2">
        <v>17600246</v>
      </c>
      <c r="E37" s="2">
        <v>111891</v>
      </c>
      <c r="F37" s="2">
        <v>389877</v>
      </c>
      <c r="G37">
        <v>100</v>
      </c>
      <c r="H37" s="6">
        <f t="shared" si="27"/>
        <v>6.9842010498046878E-2</v>
      </c>
      <c r="I37" s="6">
        <f t="shared" si="28"/>
        <v>3.0658941650390627E-3</v>
      </c>
      <c r="J37" s="6">
        <f t="shared" si="29"/>
        <v>0.46850646972656246</v>
      </c>
      <c r="K37" s="6">
        <f t="shared" si="30"/>
        <v>2.2196484375000001</v>
      </c>
      <c r="L37" s="6">
        <f t="shared" si="23"/>
        <v>2.7610628118896487</v>
      </c>
      <c r="M37">
        <v>100</v>
      </c>
      <c r="N37" s="7">
        <f t="shared" si="24"/>
        <v>8.9787544535049509E-3</v>
      </c>
      <c r="O37" s="7">
        <f t="shared" si="25"/>
        <v>3.9370968185107054E-2</v>
      </c>
      <c r="P37" s="9">
        <f t="shared" si="26"/>
        <v>4.8349722638612008E-2</v>
      </c>
      <c r="Q37">
        <v>100</v>
      </c>
      <c r="U37" s="3"/>
      <c r="V37" s="3"/>
    </row>
    <row r="38" spans="1:22" ht="15.75" thickBot="1" x14ac:dyDescent="0.3">
      <c r="A38" s="18"/>
      <c r="C38" s="1"/>
      <c r="D38" s="2"/>
      <c r="E38" s="2"/>
      <c r="F38" s="2"/>
      <c r="L38" s="6">
        <f>AVERAGE(L28:L37)</f>
        <v>2.8531487591857911</v>
      </c>
      <c r="N38" s="7"/>
      <c r="O38" s="7"/>
      <c r="P38" s="9"/>
      <c r="U38" s="3"/>
      <c r="V38" s="3"/>
    </row>
    <row r="39" spans="1:22" s="10" customFormat="1" ht="15.75" customHeight="1" thickBot="1" x14ac:dyDescent="0.3">
      <c r="A39" s="31" t="s">
        <v>15</v>
      </c>
      <c r="B39">
        <v>0</v>
      </c>
      <c r="C39" s="4">
        <v>801588</v>
      </c>
      <c r="D39" s="5">
        <v>19180227</v>
      </c>
      <c r="E39" s="5">
        <v>118001</v>
      </c>
      <c r="F39" s="5">
        <v>422313</v>
      </c>
      <c r="G39" t="s">
        <v>12</v>
      </c>
      <c r="H39" s="11" t="s">
        <v>0</v>
      </c>
      <c r="I39" s="11" t="s">
        <v>1</v>
      </c>
      <c r="J39" s="11" t="s">
        <v>5</v>
      </c>
      <c r="K39" s="11" t="s">
        <v>2</v>
      </c>
      <c r="L39" s="11" t="s">
        <v>3</v>
      </c>
      <c r="M39" s="11" t="s">
        <v>12</v>
      </c>
      <c r="N39" s="13" t="s">
        <v>5</v>
      </c>
      <c r="O39" s="13" t="s">
        <v>2</v>
      </c>
      <c r="P39" s="14" t="s">
        <v>3</v>
      </c>
      <c r="Q39" s="11" t="s">
        <v>12</v>
      </c>
      <c r="U39" s="12"/>
      <c r="V39" s="12"/>
    </row>
    <row r="40" spans="1:22" ht="15.75" thickBot="1" x14ac:dyDescent="0.3">
      <c r="A40" s="31"/>
      <c r="B40">
        <v>10</v>
      </c>
      <c r="C40" s="1">
        <v>826348</v>
      </c>
      <c r="D40" s="2">
        <v>19482841</v>
      </c>
      <c r="E40" s="2">
        <v>121057</v>
      </c>
      <c r="F40" s="2">
        <v>435707</v>
      </c>
      <c r="G40">
        <v>10</v>
      </c>
      <c r="H40" s="6">
        <f>(C40-C39)*0.33*3/327680</f>
        <v>7.4805908203125007E-2</v>
      </c>
      <c r="I40" s="6">
        <f>(D40-D39)*0.0011*3/327680</f>
        <v>3.0475653076171877E-3</v>
      </c>
      <c r="J40" s="6">
        <f>(E40-E39)*17.4*3/327680</f>
        <v>0.48682617187499994</v>
      </c>
      <c r="K40" s="6">
        <f>(F40-F39)*18.8*3/327680</f>
        <v>2.3053637695312501</v>
      </c>
      <c r="L40" s="6">
        <f t="shared" si="23"/>
        <v>2.8700434149169922</v>
      </c>
      <c r="M40">
        <v>10</v>
      </c>
      <c r="N40" s="7">
        <f t="shared" ref="N40:N61" si="31">(E40-E39)/(C40-C39+D40-D39)</f>
        <v>9.3348891481913644E-3</v>
      </c>
      <c r="O40" s="7">
        <f t="shared" ref="O40:O61" si="32">(F40-F39)/(C40-C39+D40-D39)</f>
        <v>4.091345067109789E-2</v>
      </c>
      <c r="P40" s="9">
        <f t="shared" ref="P40:P61" si="33">SUM(N40:O40)</f>
        <v>5.0248339819289251E-2</v>
      </c>
      <c r="Q40">
        <v>10</v>
      </c>
      <c r="U40" s="3"/>
      <c r="V40" s="3"/>
    </row>
    <row r="41" spans="1:22" ht="15.75" thickBot="1" x14ac:dyDescent="0.3">
      <c r="A41" s="31"/>
      <c r="B41">
        <v>20</v>
      </c>
      <c r="C41" s="1">
        <v>857006</v>
      </c>
      <c r="D41" s="2">
        <v>19779715</v>
      </c>
      <c r="E41" s="2">
        <v>125320</v>
      </c>
      <c r="F41" s="2">
        <v>452931</v>
      </c>
      <c r="G41">
        <v>20</v>
      </c>
      <c r="H41" s="6">
        <f t="shared" ref="H41:H49" si="34">(C41-C40)*0.33*3/327680</f>
        <v>9.2625183105468772E-2</v>
      </c>
      <c r="I41" s="6">
        <f t="shared" ref="I41:I49" si="35">(D41-D40)*0.0011*3/327680</f>
        <v>2.9897589111328123E-3</v>
      </c>
      <c r="J41" s="6">
        <f t="shared" ref="J41:J49" si="36">(E41-E40)*17.4*3/327680</f>
        <v>0.67910339355468741</v>
      </c>
      <c r="K41" s="6">
        <f t="shared" ref="K41:K49" si="37">(F41-F40)*18.8*3/327680</f>
        <v>2.9645800781250005</v>
      </c>
      <c r="L41" s="6">
        <f t="shared" si="23"/>
        <v>3.7392984136962895</v>
      </c>
      <c r="M41">
        <v>20</v>
      </c>
      <c r="N41" s="7">
        <f t="shared" si="31"/>
        <v>1.3015522147454295E-2</v>
      </c>
      <c r="O41" s="7">
        <f t="shared" si="32"/>
        <v>5.2587228118168607E-2</v>
      </c>
      <c r="P41" s="9">
        <f t="shared" si="33"/>
        <v>6.56027502656229E-2</v>
      </c>
      <c r="Q41">
        <v>20</v>
      </c>
      <c r="U41" s="3"/>
      <c r="V41" s="3"/>
    </row>
    <row r="42" spans="1:22" ht="15.75" thickBot="1" x14ac:dyDescent="0.3">
      <c r="A42" s="31"/>
      <c r="B42">
        <v>30</v>
      </c>
      <c r="C42" s="1">
        <v>881084</v>
      </c>
      <c r="D42" s="2">
        <v>20083101</v>
      </c>
      <c r="E42" s="2">
        <v>128597</v>
      </c>
      <c r="F42" s="2">
        <v>467251</v>
      </c>
      <c r="G42">
        <v>30</v>
      </c>
      <c r="H42" s="6">
        <f t="shared" si="34"/>
        <v>7.2745422363281256E-2</v>
      </c>
      <c r="I42" s="6">
        <f t="shared" si="35"/>
        <v>3.0553399658203124E-3</v>
      </c>
      <c r="J42" s="6">
        <f t="shared" si="36"/>
        <v>0.52203186035156246</v>
      </c>
      <c r="K42" s="6">
        <f t="shared" si="37"/>
        <v>2.4647460937500001</v>
      </c>
      <c r="L42" s="6">
        <f t="shared" si="23"/>
        <v>3.0625787164306644</v>
      </c>
      <c r="M42">
        <v>30</v>
      </c>
      <c r="N42" s="7">
        <f t="shared" si="31"/>
        <v>1.0007206899078983E-2</v>
      </c>
      <c r="O42" s="7">
        <f t="shared" si="32"/>
        <v>4.3729997801285024E-2</v>
      </c>
      <c r="P42" s="9">
        <f t="shared" si="33"/>
        <v>5.3737204700364007E-2</v>
      </c>
      <c r="Q42">
        <v>30</v>
      </c>
      <c r="U42" s="3"/>
      <c r="V42" s="3"/>
    </row>
    <row r="43" spans="1:22" ht="15.75" thickBot="1" x14ac:dyDescent="0.3">
      <c r="A43" s="31"/>
      <c r="B43">
        <v>40</v>
      </c>
      <c r="C43" s="1">
        <v>907752</v>
      </c>
      <c r="D43" s="2">
        <v>20383737</v>
      </c>
      <c r="E43" s="2">
        <v>131985</v>
      </c>
      <c r="F43" s="2">
        <v>482038</v>
      </c>
      <c r="G43">
        <v>40</v>
      </c>
      <c r="H43" s="6">
        <f t="shared" si="34"/>
        <v>8.0570434570312502E-2</v>
      </c>
      <c r="I43" s="6">
        <f t="shared" si="35"/>
        <v>3.0276452636718754E-3</v>
      </c>
      <c r="J43" s="6">
        <f t="shared" si="36"/>
        <v>0.53971435546874991</v>
      </c>
      <c r="K43" s="6">
        <f t="shared" si="37"/>
        <v>2.5451257324218752</v>
      </c>
      <c r="L43" s="6">
        <f t="shared" si="23"/>
        <v>3.1684381677246094</v>
      </c>
      <c r="M43">
        <v>40</v>
      </c>
      <c r="N43" s="7">
        <f t="shared" si="31"/>
        <v>1.0351233104392246E-2</v>
      </c>
      <c r="O43" s="7">
        <f t="shared" si="32"/>
        <v>4.5178182973626968E-2</v>
      </c>
      <c r="P43" s="9">
        <f t="shared" si="33"/>
        <v>5.5529416078019214E-2</v>
      </c>
      <c r="Q43">
        <v>40</v>
      </c>
      <c r="U43" s="3"/>
      <c r="V43" s="3"/>
    </row>
    <row r="44" spans="1:22" ht="15.75" thickBot="1" x14ac:dyDescent="0.3">
      <c r="A44" s="31"/>
      <c r="B44">
        <v>50</v>
      </c>
      <c r="C44" s="1">
        <v>938085</v>
      </c>
      <c r="D44" s="2">
        <v>20680820</v>
      </c>
      <c r="E44" s="2">
        <v>136051</v>
      </c>
      <c r="F44" s="2">
        <v>498325</v>
      </c>
      <c r="G44">
        <v>50</v>
      </c>
      <c r="H44" s="6">
        <f t="shared" si="34"/>
        <v>9.1643280029296892E-2</v>
      </c>
      <c r="I44" s="6">
        <f t="shared" si="35"/>
        <v>2.9918637084960938E-3</v>
      </c>
      <c r="J44" s="6">
        <f t="shared" si="36"/>
        <v>0.6477209472656249</v>
      </c>
      <c r="K44" s="6">
        <f t="shared" si="37"/>
        <v>2.8033044433593752</v>
      </c>
      <c r="L44" s="6">
        <f t="shared" si="23"/>
        <v>3.5456605343627929</v>
      </c>
      <c r="M44">
        <v>50</v>
      </c>
      <c r="N44" s="7">
        <f t="shared" si="31"/>
        <v>1.2418452366408483E-2</v>
      </c>
      <c r="O44" s="7">
        <f t="shared" si="32"/>
        <v>4.9744056490825125E-2</v>
      </c>
      <c r="P44" s="9">
        <f t="shared" si="33"/>
        <v>6.2162508857233609E-2</v>
      </c>
      <c r="Q44">
        <v>50</v>
      </c>
      <c r="U44" s="3"/>
      <c r="V44" s="3"/>
    </row>
    <row r="45" spans="1:22" ht="15.75" thickBot="1" x14ac:dyDescent="0.3">
      <c r="A45" s="31"/>
      <c r="B45">
        <v>60</v>
      </c>
      <c r="C45" s="1">
        <v>966916</v>
      </c>
      <c r="D45" s="2">
        <v>20979375</v>
      </c>
      <c r="E45" s="2">
        <v>140003</v>
      </c>
      <c r="F45" s="2">
        <v>515150</v>
      </c>
      <c r="G45">
        <v>60</v>
      </c>
      <c r="H45" s="6">
        <f t="shared" si="34"/>
        <v>8.7105377197265618E-2</v>
      </c>
      <c r="I45" s="6">
        <f t="shared" si="35"/>
        <v>3.0066879272460942E-3</v>
      </c>
      <c r="J45" s="6">
        <f t="shared" si="36"/>
        <v>0.62956054687499985</v>
      </c>
      <c r="K45" s="6">
        <f t="shared" si="37"/>
        <v>2.895904541015625</v>
      </c>
      <c r="L45" s="6">
        <f t="shared" si="23"/>
        <v>3.6155771530151366</v>
      </c>
      <c r="M45">
        <v>60</v>
      </c>
      <c r="N45" s="7">
        <f t="shared" si="31"/>
        <v>1.2071377517670272E-2</v>
      </c>
      <c r="O45" s="7">
        <f t="shared" si="32"/>
        <v>5.139193490253096E-2</v>
      </c>
      <c r="P45" s="9">
        <f t="shared" si="33"/>
        <v>6.3463312420201229E-2</v>
      </c>
      <c r="Q45">
        <v>60</v>
      </c>
      <c r="U45" s="3"/>
      <c r="V45" s="3"/>
    </row>
    <row r="46" spans="1:22" ht="15.75" thickBot="1" x14ac:dyDescent="0.3">
      <c r="A46" s="31"/>
      <c r="B46">
        <v>70</v>
      </c>
      <c r="C46" s="1">
        <v>990243</v>
      </c>
      <c r="D46" s="2">
        <v>21283652</v>
      </c>
      <c r="E46" s="2">
        <v>143169</v>
      </c>
      <c r="F46" s="2">
        <v>529400</v>
      </c>
      <c r="G46">
        <v>70</v>
      </c>
      <c r="H46" s="6">
        <f t="shared" si="34"/>
        <v>7.047647094726564E-2</v>
      </c>
      <c r="I46" s="6">
        <f t="shared" si="35"/>
        <v>3.0643130493164064E-3</v>
      </c>
      <c r="J46" s="6">
        <f t="shared" si="36"/>
        <v>0.5043493652343749</v>
      </c>
      <c r="K46" s="6">
        <f t="shared" si="37"/>
        <v>2.45269775390625</v>
      </c>
      <c r="L46" s="6">
        <f t="shared" si="23"/>
        <v>3.0305879031372069</v>
      </c>
      <c r="M46">
        <v>70</v>
      </c>
      <c r="N46" s="7">
        <f t="shared" si="31"/>
        <v>9.6641066653642815E-3</v>
      </c>
      <c r="O46" s="7">
        <f t="shared" si="32"/>
        <v>4.3497637391484843E-2</v>
      </c>
      <c r="P46" s="9">
        <f t="shared" si="33"/>
        <v>5.3161744056849126E-2</v>
      </c>
      <c r="Q46">
        <v>70</v>
      </c>
      <c r="U46" s="3"/>
      <c r="V46" s="3"/>
    </row>
    <row r="47" spans="1:22" ht="15.75" thickBot="1" x14ac:dyDescent="0.3">
      <c r="A47" s="31"/>
      <c r="B47">
        <v>80</v>
      </c>
      <c r="C47" s="1">
        <v>1017251</v>
      </c>
      <c r="D47" s="2">
        <v>21583962</v>
      </c>
      <c r="E47" s="2">
        <v>146783</v>
      </c>
      <c r="F47" s="2">
        <v>544708</v>
      </c>
      <c r="G47">
        <v>80</v>
      </c>
      <c r="H47" s="6">
        <f t="shared" si="34"/>
        <v>8.1597656250000011E-2</v>
      </c>
      <c r="I47" s="6">
        <f t="shared" si="35"/>
        <v>3.0243621826171875E-3</v>
      </c>
      <c r="J47" s="6">
        <f t="shared" si="36"/>
        <v>0.57571655273437494</v>
      </c>
      <c r="K47" s="6">
        <f t="shared" si="37"/>
        <v>2.6347998046875003</v>
      </c>
      <c r="L47" s="6">
        <f t="shared" si="23"/>
        <v>3.2951383758544925</v>
      </c>
      <c r="M47">
        <v>80</v>
      </c>
      <c r="N47" s="7">
        <f t="shared" si="31"/>
        <v>1.1041250404805114E-2</v>
      </c>
      <c r="O47" s="7">
        <f t="shared" si="32"/>
        <v>4.6767974874586796E-2</v>
      </c>
      <c r="P47" s="9">
        <f t="shared" si="33"/>
        <v>5.7809225279391911E-2</v>
      </c>
      <c r="Q47">
        <v>80</v>
      </c>
      <c r="U47" s="3"/>
      <c r="V47" s="3"/>
    </row>
    <row r="48" spans="1:22" ht="15.75" thickBot="1" x14ac:dyDescent="0.3">
      <c r="A48" s="31"/>
      <c r="B48">
        <v>90</v>
      </c>
      <c r="C48" s="1">
        <v>1045505</v>
      </c>
      <c r="D48" s="2">
        <v>21883126</v>
      </c>
      <c r="E48" s="2">
        <v>150512</v>
      </c>
      <c r="F48" s="2">
        <v>560284</v>
      </c>
      <c r="G48">
        <v>90</v>
      </c>
      <c r="H48" s="6">
        <f t="shared" si="34"/>
        <v>8.5362121582031242E-2</v>
      </c>
      <c r="I48" s="6">
        <f t="shared" si="35"/>
        <v>3.012821044921875E-3</v>
      </c>
      <c r="J48" s="6">
        <f t="shared" si="36"/>
        <v>0.59403625488281242</v>
      </c>
      <c r="K48" s="6">
        <f t="shared" si="37"/>
        <v>2.6809277343749995</v>
      </c>
      <c r="L48" s="6">
        <f t="shared" si="23"/>
        <v>3.3633389318847651</v>
      </c>
      <c r="M48">
        <v>90</v>
      </c>
      <c r="N48" s="7">
        <f t="shared" si="31"/>
        <v>1.138911116676542E-2</v>
      </c>
      <c r="O48" s="7">
        <f t="shared" si="32"/>
        <v>4.757221655498476E-2</v>
      </c>
      <c r="P48" s="9">
        <f t="shared" si="33"/>
        <v>5.8961327721750181E-2</v>
      </c>
      <c r="Q48">
        <v>90</v>
      </c>
      <c r="U48" s="3"/>
      <c r="V48" s="3"/>
    </row>
    <row r="49" spans="1:22" ht="15.75" thickBot="1" x14ac:dyDescent="0.3">
      <c r="A49" s="31"/>
      <c r="B49">
        <v>100</v>
      </c>
      <c r="C49" s="1">
        <v>1074641</v>
      </c>
      <c r="D49" s="2">
        <v>22181455</v>
      </c>
      <c r="E49" s="2">
        <v>154238</v>
      </c>
      <c r="F49" s="2">
        <v>576478</v>
      </c>
      <c r="G49">
        <v>100</v>
      </c>
      <c r="H49" s="6">
        <f t="shared" si="34"/>
        <v>8.8026855468750012E-2</v>
      </c>
      <c r="I49" s="6">
        <f t="shared" si="35"/>
        <v>3.0044119262695309E-3</v>
      </c>
      <c r="J49" s="6">
        <f t="shared" si="36"/>
        <v>0.59355834960937492</v>
      </c>
      <c r="K49" s="6">
        <f t="shared" si="37"/>
        <v>2.7872973632812501</v>
      </c>
      <c r="L49" s="6">
        <f t="shared" si="23"/>
        <v>3.4718869802856447</v>
      </c>
      <c r="M49">
        <v>100</v>
      </c>
      <c r="N49" s="7">
        <f t="shared" si="31"/>
        <v>1.137831523979662E-2</v>
      </c>
      <c r="O49" s="7">
        <f t="shared" si="32"/>
        <v>4.9452613256378543E-2</v>
      </c>
      <c r="P49" s="9">
        <f t="shared" si="33"/>
        <v>6.0830928496175163E-2</v>
      </c>
      <c r="Q49">
        <v>100</v>
      </c>
      <c r="U49" s="3"/>
      <c r="V49" s="3"/>
    </row>
    <row r="50" spans="1:22" s="10" customFormat="1" ht="15.75" thickBot="1" x14ac:dyDescent="0.3">
      <c r="A50" s="18"/>
      <c r="C50" s="1"/>
      <c r="D50" s="2"/>
      <c r="E50" s="2"/>
      <c r="F50" s="2"/>
      <c r="H50" s="6"/>
      <c r="I50" s="6"/>
      <c r="J50" s="6"/>
      <c r="K50" s="6"/>
      <c r="L50" s="6">
        <f>AVERAGE(L40:L49)</f>
        <v>3.3162548591308592</v>
      </c>
      <c r="N50" s="7"/>
      <c r="O50" s="7"/>
      <c r="P50" s="9"/>
      <c r="U50" s="12"/>
      <c r="V50" s="12"/>
    </row>
    <row r="51" spans="1:22" ht="15.75" customHeight="1" thickBot="1" x14ac:dyDescent="0.3">
      <c r="A51" s="31" t="s">
        <v>14</v>
      </c>
      <c r="B51">
        <v>0</v>
      </c>
      <c r="C51" s="4">
        <v>1134374</v>
      </c>
      <c r="D51" s="5">
        <v>23759045</v>
      </c>
      <c r="E51" s="5">
        <v>160676</v>
      </c>
      <c r="F51" s="5">
        <v>609925</v>
      </c>
      <c r="G51" t="s">
        <v>12</v>
      </c>
      <c r="H51" s="11" t="s">
        <v>0</v>
      </c>
      <c r="I51" s="11" t="s">
        <v>1</v>
      </c>
      <c r="J51" s="11" t="s">
        <v>5</v>
      </c>
      <c r="K51" s="11" t="s">
        <v>2</v>
      </c>
      <c r="L51" s="11" t="s">
        <v>3</v>
      </c>
      <c r="M51" s="11" t="s">
        <v>12</v>
      </c>
      <c r="N51" s="13" t="s">
        <v>5</v>
      </c>
      <c r="O51" s="13" t="s">
        <v>2</v>
      </c>
      <c r="P51" s="14" t="s">
        <v>3</v>
      </c>
      <c r="Q51" s="11" t="s">
        <v>12</v>
      </c>
      <c r="U51" s="3"/>
      <c r="V51" s="3"/>
    </row>
    <row r="52" spans="1:22" ht="15.75" thickBot="1" x14ac:dyDescent="0.3">
      <c r="A52" s="31"/>
      <c r="B52">
        <v>10</v>
      </c>
      <c r="C52" s="1">
        <v>1166515</v>
      </c>
      <c r="D52" s="2">
        <v>24054372</v>
      </c>
      <c r="E52" s="2">
        <v>165308</v>
      </c>
      <c r="F52" s="2">
        <v>627610</v>
      </c>
      <c r="G52">
        <v>10</v>
      </c>
      <c r="H52" s="6">
        <f>(C52-C51)*0.33*3/327680</f>
        <v>9.7105682373046884E-2</v>
      </c>
      <c r="I52" s="6">
        <f>(D52-D51)*0.0011*3/327680</f>
        <v>2.9741793823242191E-3</v>
      </c>
      <c r="J52" s="6">
        <f>(E52-E51)*17.4*3/327680</f>
        <v>0.73788574218749992</v>
      </c>
      <c r="K52" s="6">
        <f>(F52-F51)*18.8*3/327680</f>
        <v>3.0439270019531248</v>
      </c>
      <c r="L52" s="6">
        <f t="shared" si="23"/>
        <v>3.8818926058959957</v>
      </c>
      <c r="M52">
        <v>10</v>
      </c>
      <c r="N52" s="7">
        <f t="shared" si="31"/>
        <v>1.414489354685038E-2</v>
      </c>
      <c r="O52" s="7">
        <f t="shared" si="32"/>
        <v>5.4005276851478615E-2</v>
      </c>
      <c r="P52" s="9">
        <f t="shared" si="33"/>
        <v>6.8150170398328991E-2</v>
      </c>
      <c r="Q52">
        <v>10</v>
      </c>
      <c r="U52" s="3"/>
      <c r="V52" s="3"/>
    </row>
    <row r="53" spans="1:22" ht="15.75" thickBot="1" x14ac:dyDescent="0.3">
      <c r="A53" s="31"/>
      <c r="B53">
        <v>20</v>
      </c>
      <c r="C53" s="1">
        <v>1205808</v>
      </c>
      <c r="D53" s="2">
        <v>24342500</v>
      </c>
      <c r="E53" s="2">
        <v>172987</v>
      </c>
      <c r="F53" s="2">
        <v>645752</v>
      </c>
      <c r="G53">
        <v>20</v>
      </c>
      <c r="H53" s="6">
        <f t="shared" ref="H53:H61" si="38">(C53-C52)*0.33*3/327680</f>
        <v>0.11871359252929688</v>
      </c>
      <c r="I53" s="6">
        <f t="shared" ref="I53:I61" si="39">(D53-D52)*0.0011*3/327680</f>
        <v>2.9016796875E-3</v>
      </c>
      <c r="J53" s="6">
        <f t="shared" ref="J53:J61" si="40">(E53-E52)*17.4*3/327680</f>
        <v>1.2232781982421872</v>
      </c>
      <c r="K53" s="6">
        <f t="shared" ref="K53:K61" si="41">(F53-F52)*18.8*3/327680</f>
        <v>3.1225854492187501</v>
      </c>
      <c r="L53" s="6">
        <f t="shared" si="23"/>
        <v>4.4674789196777347</v>
      </c>
      <c r="M53">
        <v>20</v>
      </c>
      <c r="N53" s="7">
        <f t="shared" si="31"/>
        <v>2.3452985605688089E-2</v>
      </c>
      <c r="O53" s="7">
        <f t="shared" si="32"/>
        <v>5.5408785630732302E-2</v>
      </c>
      <c r="P53" s="9">
        <f t="shared" si="33"/>
        <v>7.8861771236420394E-2</v>
      </c>
      <c r="Q53">
        <v>20</v>
      </c>
      <c r="U53" s="3"/>
      <c r="V53" s="3"/>
    </row>
    <row r="54" spans="1:22" ht="15.75" thickBot="1" x14ac:dyDescent="0.3">
      <c r="A54" s="31"/>
      <c r="B54">
        <v>30</v>
      </c>
      <c r="C54" s="1">
        <v>1234848</v>
      </c>
      <c r="D54" s="2">
        <v>24640902</v>
      </c>
      <c r="E54" s="2">
        <v>177056</v>
      </c>
      <c r="F54" s="2">
        <v>662299</v>
      </c>
      <c r="G54">
        <v>30</v>
      </c>
      <c r="H54" s="6">
        <f t="shared" si="38"/>
        <v>8.7736816406250001E-2</v>
      </c>
      <c r="I54" s="6">
        <f t="shared" si="39"/>
        <v>3.0051470947265626E-3</v>
      </c>
      <c r="J54" s="6">
        <f t="shared" si="40"/>
        <v>0.64819885253906251</v>
      </c>
      <c r="K54" s="6">
        <f t="shared" si="41"/>
        <v>2.8480554199218751</v>
      </c>
      <c r="L54" s="6">
        <f t="shared" si="23"/>
        <v>3.5869962359619141</v>
      </c>
      <c r="M54">
        <v>30</v>
      </c>
      <c r="N54" s="7">
        <f t="shared" si="31"/>
        <v>1.2426628227289108E-2</v>
      </c>
      <c r="O54" s="7">
        <f t="shared" si="32"/>
        <v>5.0534140397383354E-2</v>
      </c>
      <c r="P54" s="9">
        <f t="shared" si="33"/>
        <v>6.2960768624672467E-2</v>
      </c>
      <c r="Q54">
        <v>30</v>
      </c>
      <c r="U54" s="3"/>
      <c r="V54" s="3"/>
    </row>
    <row r="55" spans="1:22" ht="15.75" thickBot="1" x14ac:dyDescent="0.3">
      <c r="A55" s="31"/>
      <c r="B55">
        <v>40</v>
      </c>
      <c r="C55" s="1">
        <v>1265740</v>
      </c>
      <c r="D55" s="2">
        <v>24937467</v>
      </c>
      <c r="E55" s="2">
        <v>181353</v>
      </c>
      <c r="F55" s="2">
        <v>679668</v>
      </c>
      <c r="G55">
        <v>40</v>
      </c>
      <c r="H55" s="6">
        <f t="shared" si="38"/>
        <v>9.33321533203125E-2</v>
      </c>
      <c r="I55" s="6">
        <f t="shared" si="39"/>
        <v>2.9866470336914063E-3</v>
      </c>
      <c r="J55" s="6">
        <f t="shared" si="40"/>
        <v>0.68451965332031239</v>
      </c>
      <c r="K55" s="6">
        <f t="shared" si="41"/>
        <v>2.9895373535156251</v>
      </c>
      <c r="L55" s="6">
        <f t="shared" si="23"/>
        <v>3.7703758071899411</v>
      </c>
      <c r="M55">
        <v>40</v>
      </c>
      <c r="N55" s="7">
        <f t="shared" si="31"/>
        <v>1.3122333619375979E-2</v>
      </c>
      <c r="O55" s="7">
        <f t="shared" si="32"/>
        <v>5.304207880729378E-2</v>
      </c>
      <c r="P55" s="9">
        <f t="shared" si="33"/>
        <v>6.6164412426669761E-2</v>
      </c>
      <c r="Q55">
        <v>40</v>
      </c>
      <c r="U55" s="3"/>
      <c r="V55" s="3"/>
    </row>
    <row r="56" spans="1:22" ht="15.75" thickBot="1" x14ac:dyDescent="0.3">
      <c r="A56" s="31"/>
      <c r="B56">
        <v>50</v>
      </c>
      <c r="C56" s="1">
        <v>1300591</v>
      </c>
      <c r="D56" s="2">
        <v>25230154</v>
      </c>
      <c r="E56" s="2">
        <v>186324</v>
      </c>
      <c r="F56" s="2">
        <v>699606</v>
      </c>
      <c r="G56">
        <v>50</v>
      </c>
      <c r="H56" s="6">
        <f t="shared" si="38"/>
        <v>0.10529324340820312</v>
      </c>
      <c r="I56" s="6">
        <f t="shared" si="39"/>
        <v>2.9475924682617191E-3</v>
      </c>
      <c r="J56" s="6">
        <f t="shared" si="40"/>
        <v>0.79188903808593747</v>
      </c>
      <c r="K56" s="6">
        <f t="shared" si="41"/>
        <v>3.4317114257812507</v>
      </c>
      <c r="L56" s="6">
        <f t="shared" si="23"/>
        <v>4.3318412997436528</v>
      </c>
      <c r="M56">
        <v>50</v>
      </c>
      <c r="N56" s="7">
        <f t="shared" si="31"/>
        <v>1.5176864974445713E-2</v>
      </c>
      <c r="O56" s="7">
        <f t="shared" si="32"/>
        <v>6.0872326264433438E-2</v>
      </c>
      <c r="P56" s="9">
        <f t="shared" si="33"/>
        <v>7.6049191238879155E-2</v>
      </c>
      <c r="Q56">
        <v>50</v>
      </c>
      <c r="U56" s="3"/>
      <c r="V56" s="3"/>
    </row>
    <row r="57" spans="1:22" ht="15.75" thickBot="1" x14ac:dyDescent="0.3">
      <c r="A57" s="31"/>
      <c r="B57">
        <v>60</v>
      </c>
      <c r="C57" s="1">
        <v>1334684</v>
      </c>
      <c r="D57" s="2">
        <v>25523392</v>
      </c>
      <c r="E57" s="2">
        <v>191179</v>
      </c>
      <c r="F57" s="2">
        <v>718467</v>
      </c>
      <c r="G57">
        <v>60</v>
      </c>
      <c r="H57" s="6">
        <f t="shared" si="38"/>
        <v>0.10300314331054687</v>
      </c>
      <c r="I57" s="6">
        <f t="shared" si="39"/>
        <v>2.9531414794921875E-3</v>
      </c>
      <c r="J57" s="6">
        <f t="shared" si="40"/>
        <v>0.77341003417968746</v>
      </c>
      <c r="K57" s="6">
        <f t="shared" si="41"/>
        <v>3.2463391113281248</v>
      </c>
      <c r="L57" s="6">
        <f t="shared" si="23"/>
        <v>4.1257054302978515</v>
      </c>
      <c r="M57">
        <v>60</v>
      </c>
      <c r="N57" s="7">
        <f t="shared" si="31"/>
        <v>1.4832081287748487E-2</v>
      </c>
      <c r="O57" s="7">
        <f t="shared" si="32"/>
        <v>5.7620573670077078E-2</v>
      </c>
      <c r="P57" s="9">
        <f t="shared" si="33"/>
        <v>7.245265495782556E-2</v>
      </c>
      <c r="Q57">
        <v>60</v>
      </c>
      <c r="U57" s="3"/>
      <c r="V57" s="3"/>
    </row>
    <row r="58" spans="1:22" ht="15.75" thickBot="1" x14ac:dyDescent="0.3">
      <c r="A58" s="31"/>
      <c r="B58">
        <v>70</v>
      </c>
      <c r="C58" s="1">
        <v>1370177</v>
      </c>
      <c r="D58" s="2">
        <v>25815484</v>
      </c>
      <c r="E58" s="2">
        <v>199637</v>
      </c>
      <c r="F58" s="2">
        <v>735032</v>
      </c>
      <c r="G58">
        <v>70</v>
      </c>
      <c r="H58" s="6">
        <f t="shared" si="38"/>
        <v>0.10723287963867187</v>
      </c>
      <c r="I58" s="6">
        <f t="shared" si="39"/>
        <v>2.941600341796875E-3</v>
      </c>
      <c r="J58" s="6">
        <f t="shared" si="40"/>
        <v>1.3473742675781248</v>
      </c>
      <c r="K58" s="6">
        <f t="shared" si="41"/>
        <v>2.8511535644531252</v>
      </c>
      <c r="L58" s="6">
        <f t="shared" si="23"/>
        <v>4.3087023120117189</v>
      </c>
      <c r="M58">
        <v>70</v>
      </c>
      <c r="N58" s="7">
        <f t="shared" si="31"/>
        <v>2.5819253018300594E-2</v>
      </c>
      <c r="O58" s="7">
        <f t="shared" si="32"/>
        <v>5.0567028404841494E-2</v>
      </c>
      <c r="P58" s="9">
        <f t="shared" si="33"/>
        <v>7.6386281423142091E-2</v>
      </c>
      <c r="Q58">
        <v>70</v>
      </c>
      <c r="U58" s="3"/>
      <c r="V58" s="3"/>
    </row>
    <row r="59" spans="1:22" ht="15.75" thickBot="1" x14ac:dyDescent="0.3">
      <c r="A59" s="31"/>
      <c r="B59">
        <v>80</v>
      </c>
      <c r="C59" s="1">
        <v>1408566</v>
      </c>
      <c r="D59" s="2">
        <v>26104322</v>
      </c>
      <c r="E59" s="2">
        <v>208559</v>
      </c>
      <c r="F59" s="2">
        <v>752736</v>
      </c>
      <c r="G59">
        <v>80</v>
      </c>
      <c r="H59" s="6">
        <f t="shared" si="38"/>
        <v>0.11598239135742187</v>
      </c>
      <c r="I59" s="6">
        <f t="shared" si="39"/>
        <v>2.9088299560546876E-3</v>
      </c>
      <c r="J59" s="6">
        <f t="shared" si="40"/>
        <v>1.4212902832031249</v>
      </c>
      <c r="K59" s="6">
        <f t="shared" si="41"/>
        <v>3.0471972656250004</v>
      </c>
      <c r="L59" s="6">
        <f t="shared" si="23"/>
        <v>4.5873787701416013</v>
      </c>
      <c r="M59">
        <v>80</v>
      </c>
      <c r="N59" s="7">
        <f t="shared" si="31"/>
        <v>2.7265476259599606E-2</v>
      </c>
      <c r="O59" s="7">
        <f t="shared" si="32"/>
        <v>5.4103114963007334E-2</v>
      </c>
      <c r="P59" s="9">
        <f t="shared" si="33"/>
        <v>8.1368591222606937E-2</v>
      </c>
      <c r="Q59">
        <v>80</v>
      </c>
      <c r="U59" s="3"/>
      <c r="V59" s="3"/>
    </row>
    <row r="60" spans="1:22" ht="15.75" thickBot="1" x14ac:dyDescent="0.3">
      <c r="A60" s="31"/>
      <c r="B60">
        <v>90</v>
      </c>
      <c r="C60" s="1">
        <v>1443168</v>
      </c>
      <c r="D60" s="2">
        <v>26397171</v>
      </c>
      <c r="E60" s="2">
        <v>213526</v>
      </c>
      <c r="F60" s="2">
        <v>771415</v>
      </c>
      <c r="G60">
        <v>90</v>
      </c>
      <c r="H60" s="6">
        <f t="shared" si="38"/>
        <v>0.10454095458984373</v>
      </c>
      <c r="I60" s="6">
        <f t="shared" si="39"/>
        <v>2.9492239379882816E-3</v>
      </c>
      <c r="J60" s="6">
        <f t="shared" si="40"/>
        <v>0.79125183105468744</v>
      </c>
      <c r="K60" s="6">
        <f t="shared" si="41"/>
        <v>3.2150134277343754</v>
      </c>
      <c r="L60" s="6">
        <f t="shared" si="23"/>
        <v>4.113755437316895</v>
      </c>
      <c r="M60">
        <v>90</v>
      </c>
      <c r="N60" s="7">
        <f t="shared" si="31"/>
        <v>1.5168681726426244E-2</v>
      </c>
      <c r="O60" s="7">
        <f t="shared" si="32"/>
        <v>5.7043649278823397E-2</v>
      </c>
      <c r="P60" s="9">
        <f t="shared" si="33"/>
        <v>7.2212331005249639E-2</v>
      </c>
      <c r="Q60">
        <v>90</v>
      </c>
      <c r="U60" s="3"/>
      <c r="V60" s="3"/>
    </row>
    <row r="61" spans="1:22" s="10" customFormat="1" ht="15.75" thickBot="1" x14ac:dyDescent="0.3">
      <c r="A61" s="31"/>
      <c r="B61">
        <v>100</v>
      </c>
      <c r="C61" s="1">
        <v>1474107</v>
      </c>
      <c r="D61" s="2">
        <v>26694223</v>
      </c>
      <c r="E61" s="2">
        <v>218489</v>
      </c>
      <c r="F61" s="2">
        <v>787771</v>
      </c>
      <c r="G61">
        <v>100</v>
      </c>
      <c r="H61" s="6">
        <f t="shared" si="38"/>
        <v>9.3474151611328132E-2</v>
      </c>
      <c r="I61" s="6">
        <f t="shared" si="39"/>
        <v>2.9915515136718753E-3</v>
      </c>
      <c r="J61" s="6">
        <f t="shared" si="40"/>
        <v>0.79061462402343741</v>
      </c>
      <c r="K61" s="6">
        <f t="shared" si="41"/>
        <v>2.8151806640624999</v>
      </c>
      <c r="L61" s="6">
        <f t="shared" si="23"/>
        <v>3.7022609912109372</v>
      </c>
      <c r="M61">
        <v>100</v>
      </c>
      <c r="N61" s="7">
        <f t="shared" si="31"/>
        <v>1.5131512754923153E-2</v>
      </c>
      <c r="O61" s="7">
        <f t="shared" si="32"/>
        <v>4.9867221966456397E-2</v>
      </c>
      <c r="P61" s="9">
        <f t="shared" si="33"/>
        <v>6.4998734721379556E-2</v>
      </c>
      <c r="Q61">
        <v>100</v>
      </c>
      <c r="U61" s="12"/>
      <c r="V61" s="12"/>
    </row>
    <row r="62" spans="1:22" ht="15.75" thickBot="1" x14ac:dyDescent="0.3">
      <c r="A62" s="18"/>
      <c r="C62" s="4"/>
      <c r="D62" s="5"/>
      <c r="E62" s="5"/>
      <c r="F62" s="5"/>
      <c r="L62" s="6">
        <f>AVERAGE(L52:L61)</f>
        <v>4.0876387809448236</v>
      </c>
      <c r="N62" s="7"/>
      <c r="O62" s="7"/>
      <c r="P62" s="9"/>
      <c r="U62" s="3"/>
      <c r="V62" s="3"/>
    </row>
    <row r="63" spans="1:22" ht="15.75" customHeight="1" thickBot="1" x14ac:dyDescent="0.3">
      <c r="A63" s="31" t="s">
        <v>13</v>
      </c>
      <c r="B63">
        <v>0</v>
      </c>
      <c r="C63" s="4">
        <v>1492406</v>
      </c>
      <c r="D63" s="5">
        <v>27002818</v>
      </c>
      <c r="E63" s="5">
        <v>220863</v>
      </c>
      <c r="F63" s="5">
        <v>797536</v>
      </c>
      <c r="G63" t="s">
        <v>12</v>
      </c>
      <c r="H63" s="11" t="s">
        <v>0</v>
      </c>
      <c r="I63" s="11" t="s">
        <v>1</v>
      </c>
      <c r="J63" s="11" t="s">
        <v>5</v>
      </c>
      <c r="K63" s="11" t="s">
        <v>2</v>
      </c>
      <c r="L63" s="11" t="s">
        <v>3</v>
      </c>
      <c r="M63" s="11" t="s">
        <v>12</v>
      </c>
      <c r="N63" s="13" t="s">
        <v>5</v>
      </c>
      <c r="O63" s="13" t="s">
        <v>2</v>
      </c>
      <c r="P63" s="14" t="s">
        <v>3</v>
      </c>
      <c r="Q63" s="11" t="s">
        <v>12</v>
      </c>
      <c r="U63" s="3"/>
      <c r="V63" s="3"/>
    </row>
    <row r="64" spans="1:22" ht="15.75" thickBot="1" x14ac:dyDescent="0.3">
      <c r="A64" s="31"/>
      <c r="B64">
        <v>10</v>
      </c>
      <c r="C64" s="1">
        <v>1495614</v>
      </c>
      <c r="D64" s="2">
        <v>27327084</v>
      </c>
      <c r="E64" s="2">
        <v>220863</v>
      </c>
      <c r="F64" s="2">
        <v>799691</v>
      </c>
      <c r="G64">
        <v>10</v>
      </c>
      <c r="H64" s="6">
        <f>(C64-C63)*0.33*3/327680</f>
        <v>9.6921386718749995E-3</v>
      </c>
      <c r="I64" s="6">
        <f>(D64-D63)*0.0011*3/327680</f>
        <v>3.2656182861328124E-3</v>
      </c>
      <c r="J64" s="6">
        <f>(E64-E$63)*17.4*3/32768</f>
        <v>0</v>
      </c>
      <c r="K64" s="6">
        <f>(F64-F63)*18.8*3/327680</f>
        <v>0.37091674804687502</v>
      </c>
      <c r="L64" s="6">
        <f t="shared" ref="L64:L73" si="42">SUM(H64:K64)</f>
        <v>0.38387450500488285</v>
      </c>
      <c r="M64">
        <v>10</v>
      </c>
      <c r="N64" s="7">
        <f t="shared" ref="N64:N73" si="43">(E64-E63)/(C64-C63+D64-D63)</f>
        <v>0</v>
      </c>
      <c r="O64" s="7">
        <f t="shared" ref="O64:O73" si="44">(F64-F63)/(C64-C63+D64-D63)</f>
        <v>6.5806751070313979E-3</v>
      </c>
      <c r="P64" s="9">
        <f t="shared" ref="P64:P73" si="45">SUM(N64:O64)</f>
        <v>6.5806751070313979E-3</v>
      </c>
      <c r="Q64">
        <v>10</v>
      </c>
      <c r="U64" s="3"/>
      <c r="V64" s="3"/>
    </row>
    <row r="65" spans="1:22" ht="15.75" thickBot="1" x14ac:dyDescent="0.3">
      <c r="A65" s="31"/>
      <c r="B65">
        <v>20</v>
      </c>
      <c r="C65" s="1">
        <v>1498829</v>
      </c>
      <c r="D65" s="2">
        <v>27651343</v>
      </c>
      <c r="E65" s="2">
        <v>220863</v>
      </c>
      <c r="F65" s="2">
        <v>801936</v>
      </c>
      <c r="G65">
        <v>20</v>
      </c>
      <c r="H65" s="6">
        <f t="shared" ref="H65:H73" si="46">(C65-C64)*0.33*3/327680</f>
        <v>9.7132873535156258E-3</v>
      </c>
      <c r="I65" s="6">
        <f t="shared" ref="I65:I73" si="47">(D65-D64)*0.0011*3/327680</f>
        <v>3.2655477905273443E-3</v>
      </c>
      <c r="J65" s="6">
        <f t="shared" ref="J65:J73" si="48">(E65-E$63)*17.4*3/32768</f>
        <v>0</v>
      </c>
      <c r="K65" s="6">
        <f t="shared" ref="K65:K73" si="49">(F65-F64)*18.8*3/327680</f>
        <v>0.38640747070312498</v>
      </c>
      <c r="L65" s="6">
        <f t="shared" si="42"/>
        <v>0.39938630584716794</v>
      </c>
      <c r="M65">
        <v>20</v>
      </c>
      <c r="N65" s="7">
        <f t="shared" si="43"/>
        <v>0</v>
      </c>
      <c r="O65" s="7">
        <f>(F65-F64)/(C65-C64+D65-D64)</f>
        <v>6.8555060859793451E-3</v>
      </c>
      <c r="P65" s="9">
        <f t="shared" si="45"/>
        <v>6.8555060859793451E-3</v>
      </c>
      <c r="Q65">
        <v>20</v>
      </c>
      <c r="U65" s="3"/>
      <c r="V65" s="3"/>
    </row>
    <row r="66" spans="1:22" ht="15.75" thickBot="1" x14ac:dyDescent="0.3">
      <c r="A66" s="31"/>
      <c r="B66">
        <v>30</v>
      </c>
      <c r="C66" s="1">
        <v>1502037</v>
      </c>
      <c r="D66" s="2">
        <v>27975606</v>
      </c>
      <c r="E66" s="2">
        <v>220863</v>
      </c>
      <c r="F66" s="2">
        <v>803696</v>
      </c>
      <c r="G66">
        <v>30</v>
      </c>
      <c r="H66" s="6">
        <f t="shared" si="46"/>
        <v>9.6921386718749995E-3</v>
      </c>
      <c r="I66" s="6">
        <f t="shared" si="47"/>
        <v>3.2655880737304686E-3</v>
      </c>
      <c r="J66" s="6">
        <f t="shared" si="48"/>
        <v>0</v>
      </c>
      <c r="K66" s="6">
        <f t="shared" si="49"/>
        <v>0.30292968749999999</v>
      </c>
      <c r="L66" s="6">
        <f t="shared" si="42"/>
        <v>0.31588741424560546</v>
      </c>
      <c r="M66">
        <v>30</v>
      </c>
      <c r="N66" s="7">
        <f t="shared" si="43"/>
        <v>0</v>
      </c>
      <c r="O66" s="7">
        <f t="shared" si="44"/>
        <v>5.3745217133730925E-3</v>
      </c>
      <c r="P66" s="9">
        <f t="shared" si="45"/>
        <v>5.3745217133730925E-3</v>
      </c>
      <c r="Q66">
        <v>30</v>
      </c>
      <c r="U66" s="3"/>
      <c r="V66" s="3"/>
    </row>
    <row r="67" spans="1:22" ht="15.75" thickBot="1" x14ac:dyDescent="0.3">
      <c r="A67" s="31"/>
      <c r="B67">
        <v>40</v>
      </c>
      <c r="C67" s="1">
        <v>1505223</v>
      </c>
      <c r="D67" s="2">
        <v>28299892</v>
      </c>
      <c r="E67" s="2">
        <v>220863</v>
      </c>
      <c r="F67" s="2">
        <v>805862</v>
      </c>
      <c r="G67">
        <v>40</v>
      </c>
      <c r="H67" s="6">
        <f t="shared" si="46"/>
        <v>9.6256713867187513E-3</v>
      </c>
      <c r="I67" s="6">
        <f t="shared" si="47"/>
        <v>3.2658197021484376E-3</v>
      </c>
      <c r="J67" s="6">
        <f t="shared" si="48"/>
        <v>0</v>
      </c>
      <c r="K67" s="6">
        <f t="shared" si="49"/>
        <v>0.37281005859375005</v>
      </c>
      <c r="L67" s="6">
        <f t="shared" si="42"/>
        <v>0.38570154968261722</v>
      </c>
      <c r="M67">
        <v>40</v>
      </c>
      <c r="N67" s="7">
        <f t="shared" si="43"/>
        <v>0</v>
      </c>
      <c r="O67" s="7">
        <f t="shared" si="44"/>
        <v>6.6143059559290564E-3</v>
      </c>
      <c r="P67" s="9">
        <f t="shared" si="45"/>
        <v>6.6143059559290564E-3</v>
      </c>
      <c r="Q67">
        <v>40</v>
      </c>
      <c r="U67" s="3"/>
      <c r="V67" s="3"/>
    </row>
    <row r="68" spans="1:22" ht="15.75" thickBot="1" x14ac:dyDescent="0.3">
      <c r="A68" s="31"/>
      <c r="B68">
        <v>50</v>
      </c>
      <c r="C68" s="1">
        <v>1508435</v>
      </c>
      <c r="D68" s="2">
        <v>28624152</v>
      </c>
      <c r="E68" s="2">
        <v>220863</v>
      </c>
      <c r="F68" s="2">
        <v>808248</v>
      </c>
      <c r="G68">
        <v>50</v>
      </c>
      <c r="H68" s="6">
        <f t="shared" si="46"/>
        <v>9.7042236328125E-3</v>
      </c>
      <c r="I68" s="6">
        <f t="shared" si="47"/>
        <v>3.2655578613281248E-3</v>
      </c>
      <c r="J68" s="6">
        <f t="shared" si="48"/>
        <v>0</v>
      </c>
      <c r="K68" s="6">
        <f t="shared" si="49"/>
        <v>0.41067626953125008</v>
      </c>
      <c r="L68" s="6">
        <f t="shared" si="42"/>
        <v>0.42364605102539071</v>
      </c>
      <c r="M68">
        <v>50</v>
      </c>
      <c r="N68" s="7">
        <f t="shared" si="43"/>
        <v>0</v>
      </c>
      <c r="O68" s="7">
        <f t="shared" si="44"/>
        <v>7.2861191185811308E-3</v>
      </c>
      <c r="P68" s="9">
        <f t="shared" si="45"/>
        <v>7.2861191185811308E-3</v>
      </c>
      <c r="Q68">
        <v>50</v>
      </c>
      <c r="U68" s="3"/>
      <c r="V68" s="3"/>
    </row>
    <row r="69" spans="1:22" ht="15.75" thickBot="1" x14ac:dyDescent="0.3">
      <c r="A69" s="31"/>
      <c r="B69">
        <v>60</v>
      </c>
      <c r="C69" s="1">
        <v>1511641</v>
      </c>
      <c r="D69" s="2">
        <v>28948415</v>
      </c>
      <c r="E69" s="2">
        <v>220863</v>
      </c>
      <c r="F69" s="2">
        <v>810282</v>
      </c>
      <c r="G69">
        <v>60</v>
      </c>
      <c r="H69" s="6">
        <f t="shared" si="46"/>
        <v>9.6860961914062502E-3</v>
      </c>
      <c r="I69" s="6">
        <f t="shared" si="47"/>
        <v>3.2655880737304686E-3</v>
      </c>
      <c r="J69" s="6">
        <f t="shared" si="48"/>
        <v>0</v>
      </c>
      <c r="K69" s="6">
        <f t="shared" si="49"/>
        <v>0.35009033203125001</v>
      </c>
      <c r="L69" s="6">
        <f t="shared" si="42"/>
        <v>0.36304201629638672</v>
      </c>
      <c r="M69">
        <v>60</v>
      </c>
      <c r="N69" s="7">
        <f t="shared" si="43"/>
        <v>0</v>
      </c>
      <c r="O69" s="7">
        <f t="shared" si="44"/>
        <v>6.2112749603779292E-3</v>
      </c>
      <c r="P69" s="9">
        <f t="shared" si="45"/>
        <v>6.2112749603779292E-3</v>
      </c>
      <c r="Q69">
        <v>60</v>
      </c>
      <c r="U69" s="3"/>
      <c r="V69" s="3"/>
    </row>
    <row r="70" spans="1:22" ht="15.75" thickBot="1" x14ac:dyDescent="0.3">
      <c r="A70" s="31"/>
      <c r="B70">
        <v>70</v>
      </c>
      <c r="C70" s="1">
        <v>1514866</v>
      </c>
      <c r="D70" s="2">
        <v>29272662</v>
      </c>
      <c r="E70" s="2">
        <v>220863</v>
      </c>
      <c r="F70" s="2">
        <v>812609</v>
      </c>
      <c r="G70">
        <v>70</v>
      </c>
      <c r="H70" s="6">
        <f t="shared" si="46"/>
        <v>9.7434997558593743E-3</v>
      </c>
      <c r="I70" s="6">
        <f t="shared" si="47"/>
        <v>3.2654269409179691E-3</v>
      </c>
      <c r="J70" s="6">
        <f t="shared" si="48"/>
        <v>0</v>
      </c>
      <c r="K70" s="6">
        <f t="shared" si="49"/>
        <v>0.40052124023437496</v>
      </c>
      <c r="L70" s="6">
        <f t="shared" si="42"/>
        <v>0.4135301669311523</v>
      </c>
      <c r="M70">
        <v>70</v>
      </c>
      <c r="N70" s="7">
        <f t="shared" si="43"/>
        <v>0</v>
      </c>
      <c r="O70" s="7">
        <f t="shared" si="44"/>
        <v>7.1059510431426198E-3</v>
      </c>
      <c r="P70" s="9">
        <f t="shared" si="45"/>
        <v>7.1059510431426198E-3</v>
      </c>
      <c r="Q70">
        <v>70</v>
      </c>
      <c r="U70" s="3"/>
      <c r="V70" s="3"/>
    </row>
    <row r="71" spans="1:22" ht="15.75" thickBot="1" x14ac:dyDescent="0.3">
      <c r="A71" s="31"/>
      <c r="B71">
        <v>80</v>
      </c>
      <c r="C71" s="1">
        <v>1518068</v>
      </c>
      <c r="D71" s="2">
        <v>29596933</v>
      </c>
      <c r="E71" s="2">
        <v>220863</v>
      </c>
      <c r="F71" s="2">
        <v>814369</v>
      </c>
      <c r="G71">
        <v>80</v>
      </c>
      <c r="H71" s="6">
        <f t="shared" si="46"/>
        <v>9.6740112304687514E-3</v>
      </c>
      <c r="I71" s="6">
        <f t="shared" si="47"/>
        <v>3.2656686401367186E-3</v>
      </c>
      <c r="J71" s="6">
        <f t="shared" si="48"/>
        <v>0</v>
      </c>
      <c r="K71" s="6">
        <f t="shared" si="49"/>
        <v>0.30292968749999999</v>
      </c>
      <c r="L71" s="6">
        <f t="shared" si="42"/>
        <v>0.31586936737060545</v>
      </c>
      <c r="M71">
        <v>80</v>
      </c>
      <c r="N71" s="7">
        <f t="shared" si="43"/>
        <v>0</v>
      </c>
      <c r="O71" s="7">
        <f t="shared" si="44"/>
        <v>5.374488889160328E-3</v>
      </c>
      <c r="P71" s="9">
        <f t="shared" si="45"/>
        <v>5.374488889160328E-3</v>
      </c>
      <c r="Q71">
        <v>80</v>
      </c>
      <c r="U71" s="3"/>
      <c r="V71" s="3"/>
    </row>
    <row r="72" spans="1:22" ht="15.75" thickBot="1" x14ac:dyDescent="0.3">
      <c r="A72" s="31"/>
      <c r="B72">
        <v>90</v>
      </c>
      <c r="C72" s="1">
        <v>1521306</v>
      </c>
      <c r="D72" s="2">
        <v>29921165</v>
      </c>
      <c r="E72" s="2">
        <v>220863</v>
      </c>
      <c r="F72" s="2">
        <v>816333</v>
      </c>
      <c r="G72">
        <v>90</v>
      </c>
      <c r="H72" s="6">
        <f t="shared" si="46"/>
        <v>9.7827758789062504E-3</v>
      </c>
      <c r="I72" s="6">
        <f t="shared" si="47"/>
        <v>3.2652758789062501E-3</v>
      </c>
      <c r="J72" s="6">
        <f t="shared" si="48"/>
        <v>0</v>
      </c>
      <c r="K72" s="6">
        <f t="shared" si="49"/>
        <v>0.33804199218750003</v>
      </c>
      <c r="L72" s="6">
        <f t="shared" si="42"/>
        <v>0.35109004394531251</v>
      </c>
      <c r="M72">
        <v>90</v>
      </c>
      <c r="N72" s="7">
        <f t="shared" si="43"/>
        <v>0</v>
      </c>
      <c r="O72" s="7">
        <f t="shared" si="44"/>
        <v>5.9974959538278312E-3</v>
      </c>
      <c r="P72" s="9">
        <f t="shared" si="45"/>
        <v>5.9974959538278312E-3</v>
      </c>
      <c r="Q72">
        <v>90</v>
      </c>
    </row>
    <row r="73" spans="1:22" ht="15.75" thickBot="1" x14ac:dyDescent="0.3">
      <c r="A73" s="31"/>
      <c r="B73">
        <v>100</v>
      </c>
      <c r="C73" s="1">
        <v>1524491</v>
      </c>
      <c r="D73" s="2">
        <v>30245452</v>
      </c>
      <c r="E73" s="2">
        <v>220863</v>
      </c>
      <c r="F73" s="2">
        <v>818375</v>
      </c>
      <c r="G73">
        <v>100</v>
      </c>
      <c r="H73" s="6">
        <f t="shared" si="46"/>
        <v>9.6226501464843732E-3</v>
      </c>
      <c r="I73" s="6">
        <f t="shared" si="47"/>
        <v>3.265829772949219E-3</v>
      </c>
      <c r="J73" s="6">
        <f t="shared" si="48"/>
        <v>0</v>
      </c>
      <c r="K73" s="6">
        <f t="shared" si="49"/>
        <v>0.35146728515624998</v>
      </c>
      <c r="L73" s="6">
        <f t="shared" si="42"/>
        <v>0.36435576507568357</v>
      </c>
      <c r="M73">
        <v>100</v>
      </c>
      <c r="N73" s="7">
        <f t="shared" si="43"/>
        <v>0</v>
      </c>
      <c r="O73" s="7">
        <f t="shared" si="44"/>
        <v>6.2356476278887969E-3</v>
      </c>
      <c r="P73" s="9">
        <f t="shared" si="45"/>
        <v>6.2356476278887969E-3</v>
      </c>
      <c r="Q73">
        <v>100</v>
      </c>
    </row>
    <row r="74" spans="1:22" x14ac:dyDescent="0.25">
      <c r="L74" s="17">
        <f>AVERAGE(L64:L73)</f>
        <v>0.37163831854248047</v>
      </c>
    </row>
  </sheetData>
  <mergeCells count="13">
    <mergeCell ref="A63:A73"/>
    <mergeCell ref="R1:U1"/>
    <mergeCell ref="R2:U2"/>
    <mergeCell ref="A3:A13"/>
    <mergeCell ref="A15:A25"/>
    <mergeCell ref="A27:A37"/>
    <mergeCell ref="A39:A49"/>
    <mergeCell ref="A51:A61"/>
    <mergeCell ref="C1:F1"/>
    <mergeCell ref="H1:L1"/>
    <mergeCell ref="N1:P1"/>
    <mergeCell ref="H2:L2"/>
    <mergeCell ref="N2:P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4"/>
  <sheetViews>
    <sheetView tabSelected="1" workbookViewId="0">
      <selection activeCell="N4" sqref="N4"/>
    </sheetView>
  </sheetViews>
  <sheetFormatPr defaultColWidth="11.42578125" defaultRowHeight="15" x14ac:dyDescent="0.25"/>
  <cols>
    <col min="1" max="1" width="3.7109375" style="20" bestFit="1" customWidth="1"/>
    <col min="2" max="2" width="4" bestFit="1" customWidth="1"/>
    <col min="3" max="3" width="8.140625" bestFit="1" customWidth="1"/>
    <col min="4" max="4" width="9" bestFit="1" customWidth="1"/>
    <col min="5" max="6" width="8" bestFit="1" customWidth="1"/>
    <col min="7" max="7" width="4" bestFit="1" customWidth="1"/>
    <col min="8" max="12" width="11.42578125" style="6"/>
    <col min="13" max="13" width="4" bestFit="1" customWidth="1"/>
    <col min="14" max="16" width="11.42578125" style="8"/>
    <col min="17" max="17" width="4" bestFit="1" customWidth="1"/>
  </cols>
  <sheetData>
    <row r="1" spans="1:23" s="10" customFormat="1" x14ac:dyDescent="0.25">
      <c r="A1" s="18"/>
      <c r="C1" s="35" t="s">
        <v>6</v>
      </c>
      <c r="D1" s="35"/>
      <c r="E1" s="35"/>
      <c r="F1" s="35"/>
      <c r="H1" s="36"/>
      <c r="I1" s="36"/>
      <c r="J1" s="36"/>
      <c r="K1" s="36"/>
      <c r="L1" s="37"/>
      <c r="N1" s="38"/>
      <c r="O1" s="39"/>
      <c r="P1" s="39"/>
      <c r="R1" s="32"/>
      <c r="S1" s="32"/>
      <c r="T1" s="32"/>
      <c r="U1" s="32"/>
      <c r="V1" s="15"/>
      <c r="W1" s="15"/>
    </row>
    <row r="2" spans="1:23" s="10" customFormat="1" ht="15.75" thickBot="1" x14ac:dyDescent="0.3">
      <c r="A2" s="18"/>
      <c r="C2" s="10" t="s">
        <v>11</v>
      </c>
      <c r="D2" s="10" t="s">
        <v>10</v>
      </c>
      <c r="E2" s="10" t="s">
        <v>8</v>
      </c>
      <c r="F2" s="10" t="s">
        <v>9</v>
      </c>
      <c r="H2" s="36" t="s">
        <v>19</v>
      </c>
      <c r="I2" s="36"/>
      <c r="J2" s="36"/>
      <c r="K2" s="36"/>
      <c r="L2" s="37"/>
      <c r="N2" s="38" t="s">
        <v>4</v>
      </c>
      <c r="O2" s="39"/>
      <c r="P2" s="39"/>
      <c r="R2" s="33" t="s">
        <v>20</v>
      </c>
      <c r="S2" s="34"/>
      <c r="T2" s="34"/>
      <c r="U2" s="34"/>
      <c r="V2" s="16"/>
      <c r="W2" s="16"/>
    </row>
    <row r="3" spans="1:23" ht="15.75" thickBot="1" x14ac:dyDescent="0.3">
      <c r="A3" s="31" t="s">
        <v>18</v>
      </c>
      <c r="B3">
        <v>0</v>
      </c>
      <c r="C3" s="4">
        <v>512803</v>
      </c>
      <c r="D3" s="5">
        <v>14227588</v>
      </c>
      <c r="E3" s="5">
        <v>153188</v>
      </c>
      <c r="F3" s="5">
        <v>195436</v>
      </c>
      <c r="G3" t="s">
        <v>12</v>
      </c>
      <c r="H3" s="11" t="s">
        <v>0</v>
      </c>
      <c r="I3" s="11" t="s">
        <v>1</v>
      </c>
      <c r="J3" s="11" t="s">
        <v>5</v>
      </c>
      <c r="K3" s="11" t="s">
        <v>2</v>
      </c>
      <c r="L3" s="11" t="s">
        <v>3</v>
      </c>
      <c r="M3" s="11" t="s">
        <v>12</v>
      </c>
      <c r="N3" s="13" t="s">
        <v>5</v>
      </c>
      <c r="O3" s="13" t="s">
        <v>2</v>
      </c>
      <c r="P3" s="14" t="s">
        <v>3</v>
      </c>
      <c r="Q3" s="11"/>
      <c r="R3" s="11" t="s">
        <v>0</v>
      </c>
      <c r="S3" s="11" t="s">
        <v>1</v>
      </c>
      <c r="T3" s="11" t="s">
        <v>5</v>
      </c>
      <c r="U3" s="11" t="s">
        <v>2</v>
      </c>
      <c r="V3" s="11" t="s">
        <v>3</v>
      </c>
      <c r="W3" s="3"/>
    </row>
    <row r="4" spans="1:23" ht="15.75" thickBot="1" x14ac:dyDescent="0.3">
      <c r="A4" s="31"/>
      <c r="B4">
        <v>10</v>
      </c>
      <c r="C4" s="1">
        <v>531519</v>
      </c>
      <c r="D4" s="2">
        <v>14535272</v>
      </c>
      <c r="E4" s="2">
        <v>158359</v>
      </c>
      <c r="F4" s="2">
        <v>203847</v>
      </c>
      <c r="G4">
        <v>10</v>
      </c>
      <c r="H4" s="6">
        <f>(C4-C3)*0.33*3/327680</f>
        <v>5.6545532226562514E-2</v>
      </c>
      <c r="I4" s="6">
        <f>(D4-D3)*0.0011*3/327680</f>
        <v>3.0986242675781249E-3</v>
      </c>
      <c r="J4" s="6">
        <f>(E4-E3)*17.4*3/327680</f>
        <v>0.82374938964843736</v>
      </c>
      <c r="K4" s="6">
        <f>(F4-F3)*18.8*3/327680</f>
        <v>1.447694091796875</v>
      </c>
      <c r="L4" s="6">
        <f t="shared" ref="L4:L13" si="0">SUM(H4:K4)</f>
        <v>2.331087637939453</v>
      </c>
      <c r="M4">
        <v>10</v>
      </c>
      <c r="N4" s="7">
        <f>(E4-E3)/(C4-C3+D4-D3)</f>
        <v>1.5842524509803921E-2</v>
      </c>
      <c r="O4" s="7">
        <f>(F4-F3)/(C4-C3+D4-D3)</f>
        <v>2.5768995098039215E-2</v>
      </c>
      <c r="P4" s="9">
        <f t="shared" ref="P4:P13" si="1">SUM(N4:O4)</f>
        <v>4.1611519607843137E-2</v>
      </c>
      <c r="Q4">
        <v>10</v>
      </c>
      <c r="R4" s="6">
        <f>(C4-C$3)*0.33*3/32768</f>
        <v>0.56545532226562512</v>
      </c>
      <c r="S4" s="6">
        <f>(D4-D$3)*0.0011*3/32768</f>
        <v>3.0986242675781251E-2</v>
      </c>
      <c r="T4" s="6">
        <f>(E4-E$3)*17.4*3/32768</f>
        <v>8.2374938964843736</v>
      </c>
      <c r="U4" s="6">
        <f>(E4-E$3)*18.8*3/32768</f>
        <v>8.9002807617187507</v>
      </c>
      <c r="V4" s="6">
        <f t="shared" ref="V4" si="2">SUM(R4:U4)</f>
        <v>17.734216223144529</v>
      </c>
      <c r="W4" s="3"/>
    </row>
    <row r="5" spans="1:23" ht="15.75" thickBot="1" x14ac:dyDescent="0.3">
      <c r="A5" s="31"/>
      <c r="B5">
        <v>20</v>
      </c>
      <c r="C5" s="1">
        <v>549549</v>
      </c>
      <c r="D5" s="2">
        <v>14844701</v>
      </c>
      <c r="E5" s="2">
        <v>163409</v>
      </c>
      <c r="F5" s="2">
        <v>211794</v>
      </c>
      <c r="G5">
        <v>20</v>
      </c>
      <c r="H5" s="6">
        <f t="shared" ref="H5:H13" si="3">(C5-C4)*0.33*3/327680</f>
        <v>5.4472961425781251E-2</v>
      </c>
      <c r="I5" s="6">
        <f t="shared" ref="I5:I13" si="4">(D5-D4)*0.0011*3/327680</f>
        <v>3.1161978149414063E-3</v>
      </c>
      <c r="J5" s="6">
        <f t="shared" ref="J5:J13" si="5">(E5-E4)*17.4*3/327680</f>
        <v>0.804473876953125</v>
      </c>
      <c r="K5" s="6">
        <f t="shared" ref="K5:K13" si="6">(F5-F4)*18.8*3/327680</f>
        <v>1.3678308105468751</v>
      </c>
      <c r="L5" s="6">
        <f t="shared" si="0"/>
        <v>2.2298938467407226</v>
      </c>
      <c r="M5">
        <v>20</v>
      </c>
      <c r="N5" s="7">
        <f t="shared" ref="N5:N13" si="7">(E5-E4)/(C5-C4+D5-D4)</f>
        <v>1.5421777993580875E-2</v>
      </c>
      <c r="O5" s="7">
        <f t="shared" ref="O5:O13" si="8">(F5-F4)/(C5-C4+D5-D4)</f>
        <v>2.4268687072274697E-2</v>
      </c>
      <c r="P5" s="9">
        <f t="shared" si="1"/>
        <v>3.9690465065855572E-2</v>
      </c>
      <c r="Q5">
        <v>20</v>
      </c>
      <c r="R5" s="6">
        <f t="shared" ref="R5:R13" si="9">(C5-C$3)*0.33*3/32768</f>
        <v>1.1101849365234375</v>
      </c>
      <c r="S5" s="6">
        <f t="shared" ref="S5:S13" si="10">(D5-D$3)*0.0011*3/32768</f>
        <v>6.2148220825195312E-2</v>
      </c>
      <c r="T5" s="6">
        <f t="shared" ref="T5:T13" si="11">(E5-E$3)*17.4*3/32768</f>
        <v>16.282232666015624</v>
      </c>
      <c r="U5" s="6">
        <f t="shared" ref="U5:U13" si="12">(E5-E$3)*18.8*3/32768</f>
        <v>17.592297363281251</v>
      </c>
      <c r="V5" s="6">
        <f t="shared" ref="V5:V13" si="13">SUM(R5:U5)</f>
        <v>35.04686318664551</v>
      </c>
      <c r="W5" s="3"/>
    </row>
    <row r="6" spans="1:23" ht="15.75" thickBot="1" x14ac:dyDescent="0.3">
      <c r="A6" s="31"/>
      <c r="B6">
        <v>30</v>
      </c>
      <c r="C6" s="1">
        <v>560341</v>
      </c>
      <c r="D6" s="2">
        <v>15161365</v>
      </c>
      <c r="E6" s="2">
        <v>165821</v>
      </c>
      <c r="F6" s="2">
        <v>216534</v>
      </c>
      <c r="G6">
        <v>30</v>
      </c>
      <c r="H6" s="6">
        <f t="shared" si="3"/>
        <v>3.2605224609374997E-2</v>
      </c>
      <c r="I6" s="6">
        <f t="shared" si="4"/>
        <v>3.1890600585937497E-3</v>
      </c>
      <c r="J6" s="6">
        <f t="shared" si="5"/>
        <v>0.38423583984374998</v>
      </c>
      <c r="K6" s="6">
        <f t="shared" si="6"/>
        <v>0.81584472656249996</v>
      </c>
      <c r="L6" s="6">
        <f t="shared" si="0"/>
        <v>1.2358748510742186</v>
      </c>
      <c r="M6">
        <v>30</v>
      </c>
      <c r="N6" s="7">
        <f t="shared" si="7"/>
        <v>7.3658751099384343E-3</v>
      </c>
      <c r="O6" s="7">
        <f t="shared" si="8"/>
        <v>1.4475227206097918E-2</v>
      </c>
      <c r="P6" s="9">
        <f t="shared" si="1"/>
        <v>2.1841102316036351E-2</v>
      </c>
      <c r="Q6">
        <v>30</v>
      </c>
      <c r="R6" s="6">
        <f t="shared" si="9"/>
        <v>1.4362371826171876</v>
      </c>
      <c r="S6" s="6">
        <f t="shared" si="10"/>
        <v>9.4038821411132817E-2</v>
      </c>
      <c r="T6" s="6">
        <f t="shared" si="11"/>
        <v>20.124591064453124</v>
      </c>
      <c r="U6" s="6">
        <f t="shared" si="12"/>
        <v>21.743811035156252</v>
      </c>
      <c r="V6" s="6">
        <f t="shared" si="13"/>
        <v>43.398678103637693</v>
      </c>
      <c r="W6" s="3"/>
    </row>
    <row r="7" spans="1:23" ht="15.75" thickBot="1" x14ac:dyDescent="0.3">
      <c r="A7" s="31"/>
      <c r="B7">
        <v>40</v>
      </c>
      <c r="C7" s="1">
        <v>575755</v>
      </c>
      <c r="D7" s="2">
        <v>15473409</v>
      </c>
      <c r="E7" s="2">
        <v>169844</v>
      </c>
      <c r="F7" s="2">
        <v>223419</v>
      </c>
      <c r="G7">
        <v>40</v>
      </c>
      <c r="H7" s="6">
        <f t="shared" si="3"/>
        <v>4.6569396972656253E-2</v>
      </c>
      <c r="I7" s="6">
        <f t="shared" si="4"/>
        <v>3.1425329589843754E-3</v>
      </c>
      <c r="J7" s="6">
        <f t="shared" si="5"/>
        <v>0.64087097167968743</v>
      </c>
      <c r="K7" s="6">
        <f t="shared" si="6"/>
        <v>1.185040283203125</v>
      </c>
      <c r="L7" s="6">
        <f t="shared" si="0"/>
        <v>1.8756231848144531</v>
      </c>
      <c r="M7">
        <v>40</v>
      </c>
      <c r="N7" s="7">
        <f t="shared" si="7"/>
        <v>1.2285545016460127E-2</v>
      </c>
      <c r="O7" s="7">
        <f t="shared" si="8"/>
        <v>2.1025597175821021E-2</v>
      </c>
      <c r="P7" s="9">
        <f t="shared" si="1"/>
        <v>3.3311142192281151E-2</v>
      </c>
      <c r="Q7">
        <v>40</v>
      </c>
      <c r="R7" s="6">
        <f t="shared" si="9"/>
        <v>1.9019311523437499</v>
      </c>
      <c r="S7" s="6">
        <f t="shared" si="10"/>
        <v>0.12546415100097658</v>
      </c>
      <c r="T7" s="6">
        <f t="shared" si="11"/>
        <v>26.533300781249999</v>
      </c>
      <c r="U7" s="6">
        <f t="shared" si="12"/>
        <v>28.668164062499997</v>
      </c>
      <c r="V7" s="6">
        <f t="shared" si="13"/>
        <v>57.228860147094721</v>
      </c>
      <c r="W7" s="3"/>
    </row>
    <row r="8" spans="1:23" ht="15.75" thickBot="1" x14ac:dyDescent="0.3">
      <c r="A8" s="31"/>
      <c r="B8">
        <v>50</v>
      </c>
      <c r="C8" s="1">
        <v>599333</v>
      </c>
      <c r="D8" s="2">
        <v>15777318</v>
      </c>
      <c r="E8" s="2">
        <v>178173</v>
      </c>
      <c r="F8" s="2">
        <v>231767</v>
      </c>
      <c r="G8">
        <v>50</v>
      </c>
      <c r="H8" s="6">
        <f t="shared" si="3"/>
        <v>7.1234802246093756E-2</v>
      </c>
      <c r="I8" s="6">
        <f t="shared" si="4"/>
        <v>3.0606069946289066E-3</v>
      </c>
      <c r="J8" s="6">
        <f t="shared" si="5"/>
        <v>1.3268243408203122</v>
      </c>
      <c r="K8" s="6">
        <f t="shared" si="6"/>
        <v>1.4368505859374998</v>
      </c>
      <c r="L8" s="6">
        <f t="shared" si="0"/>
        <v>2.8379703359985347</v>
      </c>
      <c r="M8">
        <v>50</v>
      </c>
      <c r="N8" s="7">
        <f t="shared" si="7"/>
        <v>2.5433070625704227E-2</v>
      </c>
      <c r="O8" s="7">
        <f t="shared" si="8"/>
        <v>2.5491088195867317E-2</v>
      </c>
      <c r="P8" s="9">
        <f t="shared" si="1"/>
        <v>5.0924158821571544E-2</v>
      </c>
      <c r="Q8">
        <v>50</v>
      </c>
      <c r="R8" s="6">
        <f t="shared" si="9"/>
        <v>2.6142791748046879</v>
      </c>
      <c r="S8" s="6">
        <f t="shared" si="10"/>
        <v>0.15607022094726564</v>
      </c>
      <c r="T8" s="6">
        <f t="shared" si="11"/>
        <v>39.801544189453118</v>
      </c>
      <c r="U8" s="6">
        <f t="shared" si="12"/>
        <v>43.00396728515625</v>
      </c>
      <c r="V8" s="6">
        <f t="shared" si="13"/>
        <v>85.575860870361325</v>
      </c>
      <c r="W8" s="3"/>
    </row>
    <row r="9" spans="1:23" ht="15.75" thickBot="1" x14ac:dyDescent="0.3">
      <c r="A9" s="31"/>
      <c r="B9">
        <v>60</v>
      </c>
      <c r="C9" s="1">
        <v>610307</v>
      </c>
      <c r="D9" s="2">
        <v>16093852</v>
      </c>
      <c r="E9" s="2">
        <v>180704</v>
      </c>
      <c r="F9" s="2">
        <v>236651</v>
      </c>
      <c r="G9">
        <v>60</v>
      </c>
      <c r="H9" s="6">
        <f t="shared" si="3"/>
        <v>3.3155090332031248E-2</v>
      </c>
      <c r="I9" s="6">
        <f t="shared" si="4"/>
        <v>3.1877508544921876E-3</v>
      </c>
      <c r="J9" s="6">
        <f t="shared" si="5"/>
        <v>0.40319274902343744</v>
      </c>
      <c r="K9" s="6">
        <f t="shared" si="6"/>
        <v>0.84062988281249995</v>
      </c>
      <c r="L9" s="6">
        <f t="shared" si="0"/>
        <v>1.2801654730224608</v>
      </c>
      <c r="M9">
        <v>60</v>
      </c>
      <c r="N9" s="7">
        <f t="shared" si="7"/>
        <v>7.7280554978809675E-3</v>
      </c>
      <c r="O9" s="7">
        <f t="shared" si="8"/>
        <v>1.4912612821671532E-2</v>
      </c>
      <c r="P9" s="9">
        <f t="shared" si="1"/>
        <v>2.2640668319552498E-2</v>
      </c>
      <c r="Q9">
        <v>60</v>
      </c>
      <c r="R9" s="6">
        <f t="shared" si="9"/>
        <v>2.9458300781249998</v>
      </c>
      <c r="S9" s="6">
        <f t="shared" si="10"/>
        <v>0.18794772949218752</v>
      </c>
      <c r="T9" s="6">
        <f t="shared" si="11"/>
        <v>43.833471679687499</v>
      </c>
      <c r="U9" s="6">
        <f t="shared" si="12"/>
        <v>47.360302734375004</v>
      </c>
      <c r="V9" s="6">
        <f t="shared" si="13"/>
        <v>94.327552221679696</v>
      </c>
      <c r="W9" s="3"/>
    </row>
    <row r="10" spans="1:23" ht="15.75" thickBot="1" x14ac:dyDescent="0.3">
      <c r="A10" s="31"/>
      <c r="B10">
        <v>70</v>
      </c>
      <c r="C10" s="1">
        <v>625674</v>
      </c>
      <c r="D10" s="2">
        <v>16406020</v>
      </c>
      <c r="E10" s="2">
        <v>184722</v>
      </c>
      <c r="F10" s="2">
        <v>243660</v>
      </c>
      <c r="G10">
        <v>70</v>
      </c>
      <c r="H10" s="6">
        <f t="shared" si="3"/>
        <v>4.6427398681640628E-2</v>
      </c>
      <c r="I10" s="6">
        <f t="shared" si="4"/>
        <v>3.1437817382812504E-3</v>
      </c>
      <c r="J10" s="6">
        <f t="shared" si="5"/>
        <v>0.64007446289062497</v>
      </c>
      <c r="K10" s="6">
        <f t="shared" si="6"/>
        <v>1.2063830566406251</v>
      </c>
      <c r="L10" s="6">
        <f t="shared" si="0"/>
        <v>1.896028699951172</v>
      </c>
      <c r="M10">
        <v>70</v>
      </c>
      <c r="N10" s="7">
        <f t="shared" si="7"/>
        <v>1.2267391271161861E-2</v>
      </c>
      <c r="O10" s="7">
        <f t="shared" si="8"/>
        <v>2.1399239775901812E-2</v>
      </c>
      <c r="P10" s="9">
        <f t="shared" si="1"/>
        <v>3.3666631047063675E-2</v>
      </c>
      <c r="Q10">
        <v>70</v>
      </c>
      <c r="R10" s="6">
        <f t="shared" si="9"/>
        <v>3.4101040649414065</v>
      </c>
      <c r="S10" s="6">
        <f t="shared" si="10"/>
        <v>0.219385546875</v>
      </c>
      <c r="T10" s="6">
        <f t="shared" si="11"/>
        <v>50.234216308593744</v>
      </c>
      <c r="U10" s="6">
        <f t="shared" si="12"/>
        <v>54.276049804687503</v>
      </c>
      <c r="V10" s="6">
        <f t="shared" si="13"/>
        <v>108.13975572509764</v>
      </c>
      <c r="W10" s="3"/>
    </row>
    <row r="11" spans="1:23" ht="15.75" thickBot="1" x14ac:dyDescent="0.3">
      <c r="A11" s="31"/>
      <c r="B11">
        <v>80</v>
      </c>
      <c r="C11" s="1">
        <v>649197</v>
      </c>
      <c r="D11" s="2">
        <v>16710040</v>
      </c>
      <c r="E11" s="2">
        <v>193402</v>
      </c>
      <c r="F11" s="2">
        <v>252940</v>
      </c>
      <c r="G11">
        <v>80</v>
      </c>
      <c r="H11" s="6">
        <f t="shared" si="3"/>
        <v>7.1068634033203126E-2</v>
      </c>
      <c r="I11" s="6">
        <f t="shared" si="4"/>
        <v>3.0617248535156254E-3</v>
      </c>
      <c r="J11" s="6">
        <f t="shared" si="5"/>
        <v>1.3827392578125</v>
      </c>
      <c r="K11" s="6">
        <f t="shared" si="6"/>
        <v>1.5972656249999999</v>
      </c>
      <c r="L11" s="6">
        <f t="shared" si="0"/>
        <v>3.0541352416992185</v>
      </c>
      <c r="M11">
        <v>80</v>
      </c>
      <c r="N11" s="7">
        <f t="shared" si="7"/>
        <v>2.6500337360285519E-2</v>
      </c>
      <c r="O11" s="7">
        <f t="shared" si="8"/>
        <v>2.8332157915143964E-2</v>
      </c>
      <c r="P11" s="9">
        <f t="shared" si="1"/>
        <v>5.483249527542948E-2</v>
      </c>
      <c r="Q11">
        <v>80</v>
      </c>
      <c r="R11" s="6">
        <f t="shared" si="9"/>
        <v>4.1207904052734374</v>
      </c>
      <c r="S11" s="6">
        <f t="shared" si="10"/>
        <v>0.25000279541015624</v>
      </c>
      <c r="T11" s="6">
        <f t="shared" si="11"/>
        <v>64.061608886718744</v>
      </c>
      <c r="U11" s="6">
        <f t="shared" si="12"/>
        <v>69.215991210937503</v>
      </c>
      <c r="V11" s="6">
        <f t="shared" si="13"/>
        <v>137.64839329833984</v>
      </c>
      <c r="W11" s="3"/>
    </row>
    <row r="12" spans="1:23" ht="15.75" thickBot="1" x14ac:dyDescent="0.3">
      <c r="A12" s="31"/>
      <c r="B12">
        <v>90</v>
      </c>
      <c r="C12" s="1">
        <v>660144</v>
      </c>
      <c r="D12" s="2">
        <v>17026626</v>
      </c>
      <c r="E12" s="2">
        <v>195811</v>
      </c>
      <c r="F12" s="2">
        <v>258453</v>
      </c>
      <c r="G12">
        <v>90</v>
      </c>
      <c r="H12" s="6">
        <f t="shared" si="3"/>
        <v>3.307351684570313E-2</v>
      </c>
      <c r="I12" s="6">
        <f t="shared" si="4"/>
        <v>3.1882745361328131E-3</v>
      </c>
      <c r="J12" s="6">
        <f t="shared" si="5"/>
        <v>0.38375793457031249</v>
      </c>
      <c r="K12" s="6">
        <f t="shared" si="6"/>
        <v>0.94889282226562499</v>
      </c>
      <c r="L12" s="6">
        <f t="shared" si="0"/>
        <v>1.3689125482177733</v>
      </c>
      <c r="M12">
        <v>90</v>
      </c>
      <c r="N12" s="7">
        <f t="shared" si="7"/>
        <v>7.3549840779402378E-3</v>
      </c>
      <c r="O12" s="7">
        <f t="shared" si="8"/>
        <v>1.6831891748312382E-2</v>
      </c>
      <c r="P12" s="9">
        <f t="shared" si="1"/>
        <v>2.4186875826252618E-2</v>
      </c>
      <c r="Q12">
        <v>90</v>
      </c>
      <c r="R12" s="6">
        <f t="shared" si="9"/>
        <v>4.4515255737304686</v>
      </c>
      <c r="S12" s="6">
        <f t="shared" si="10"/>
        <v>0.28188554077148437</v>
      </c>
      <c r="T12" s="6">
        <f t="shared" si="11"/>
        <v>67.899188232421864</v>
      </c>
      <c r="U12" s="6">
        <f t="shared" si="12"/>
        <v>73.362341308593756</v>
      </c>
      <c r="V12" s="6">
        <f t="shared" si="13"/>
        <v>145.99494065551755</v>
      </c>
      <c r="W12" s="3"/>
    </row>
    <row r="13" spans="1:23" s="10" customFormat="1" ht="15.75" thickBot="1" x14ac:dyDescent="0.3">
      <c r="A13" s="31"/>
      <c r="B13">
        <v>100</v>
      </c>
      <c r="C13" s="1">
        <v>670942</v>
      </c>
      <c r="D13" s="2">
        <v>17343372</v>
      </c>
      <c r="E13" s="2">
        <v>198221</v>
      </c>
      <c r="F13" s="2">
        <v>263249</v>
      </c>
      <c r="G13">
        <v>100</v>
      </c>
      <c r="H13" s="6">
        <f t="shared" si="3"/>
        <v>3.2623352050781249E-2</v>
      </c>
      <c r="I13" s="6">
        <f t="shared" si="4"/>
        <v>3.1898858642578133E-3</v>
      </c>
      <c r="J13" s="6">
        <f t="shared" si="5"/>
        <v>0.38391723632812502</v>
      </c>
      <c r="K13" s="6">
        <f t="shared" si="6"/>
        <v>0.82548339843750007</v>
      </c>
      <c r="L13" s="6">
        <f t="shared" si="0"/>
        <v>1.2452138726806641</v>
      </c>
      <c r="M13">
        <v>100</v>
      </c>
      <c r="N13" s="7">
        <f t="shared" si="7"/>
        <v>7.3577900984295235E-3</v>
      </c>
      <c r="O13" s="7">
        <f t="shared" si="8"/>
        <v>1.4642307598368463E-2</v>
      </c>
      <c r="P13" s="9">
        <f t="shared" si="1"/>
        <v>2.2000097696797987E-2</v>
      </c>
      <c r="Q13">
        <v>100</v>
      </c>
      <c r="R13" s="6">
        <f t="shared" si="9"/>
        <v>4.7777590942382817</v>
      </c>
      <c r="S13" s="6">
        <f t="shared" si="10"/>
        <v>0.3137843994140625</v>
      </c>
      <c r="T13" s="6">
        <f t="shared" si="11"/>
        <v>71.738360595703114</v>
      </c>
      <c r="U13" s="6">
        <f t="shared" si="12"/>
        <v>77.510412597656256</v>
      </c>
      <c r="V13" s="6">
        <f t="shared" si="13"/>
        <v>154.34031668701169</v>
      </c>
      <c r="W13" s="12"/>
    </row>
    <row r="14" spans="1:23" ht="15.75" thickBot="1" x14ac:dyDescent="0.3">
      <c r="A14" s="18"/>
      <c r="C14" s="1"/>
      <c r="D14" s="2"/>
      <c r="E14" s="2"/>
      <c r="F14" s="2"/>
      <c r="L14" s="6">
        <f>AVERAGE(L4:L13)</f>
        <v>1.9354905692138673</v>
      </c>
      <c r="N14" s="7"/>
      <c r="O14" s="7"/>
      <c r="P14" s="9"/>
      <c r="V14" s="3"/>
      <c r="W14" s="3"/>
    </row>
    <row r="15" spans="1:23" ht="15.75" thickBot="1" x14ac:dyDescent="0.3">
      <c r="A15" s="31" t="s">
        <v>17</v>
      </c>
      <c r="B15">
        <v>0</v>
      </c>
      <c r="C15" s="4">
        <v>845899</v>
      </c>
      <c r="D15" s="5">
        <v>20115871</v>
      </c>
      <c r="E15" s="5">
        <v>253528</v>
      </c>
      <c r="F15" s="5">
        <v>339660</v>
      </c>
      <c r="G15" t="s">
        <v>12</v>
      </c>
      <c r="H15" s="11" t="s">
        <v>0</v>
      </c>
      <c r="I15" s="11" t="s">
        <v>1</v>
      </c>
      <c r="J15" s="11" t="s">
        <v>5</v>
      </c>
      <c r="K15" s="11" t="s">
        <v>2</v>
      </c>
      <c r="L15" s="11" t="s">
        <v>3</v>
      </c>
      <c r="M15" s="11" t="s">
        <v>12</v>
      </c>
      <c r="N15" s="13" t="s">
        <v>5</v>
      </c>
      <c r="O15" s="13" t="s">
        <v>2</v>
      </c>
      <c r="P15" s="14" t="s">
        <v>3</v>
      </c>
      <c r="Q15" s="11" t="s">
        <v>12</v>
      </c>
      <c r="V15" s="3"/>
      <c r="W15" s="3"/>
    </row>
    <row r="16" spans="1:23" ht="15.75" thickBot="1" x14ac:dyDescent="0.3">
      <c r="A16" s="31"/>
      <c r="B16">
        <v>10</v>
      </c>
      <c r="C16" s="1">
        <v>866092</v>
      </c>
      <c r="D16" s="2">
        <v>20423197</v>
      </c>
      <c r="E16" s="2">
        <v>259394</v>
      </c>
      <c r="F16" s="2">
        <v>348973</v>
      </c>
      <c r="G16">
        <v>10</v>
      </c>
      <c r="H16" s="6">
        <f>(C16-C15)*0.33*3/327680</f>
        <v>6.1007904052734374E-2</v>
      </c>
      <c r="I16" s="6">
        <f>(D16-D15)*0.0011*3/327680</f>
        <v>3.0950189208984375E-3</v>
      </c>
      <c r="J16" s="6">
        <f>(E16-E15)*17.4*3/327680</f>
        <v>0.9344641113281249</v>
      </c>
      <c r="K16" s="6">
        <f>(F16-F15)*18.8*3/327680</f>
        <v>1.6029455566406248</v>
      </c>
      <c r="L16" s="6">
        <f t="shared" ref="L16:L25" si="14">SUM(H16:K16)</f>
        <v>2.6015125909423826</v>
      </c>
      <c r="M16">
        <v>10</v>
      </c>
      <c r="N16" s="7">
        <f t="shared" ref="N16:N25" si="15">(E16-E15)/(C16-C15+D16-D15)</f>
        <v>1.791041130438234E-2</v>
      </c>
      <c r="O16" s="7">
        <f t="shared" ref="O16:O25" si="16">(F16-F15)/(C16-C15+D16-D15)</f>
        <v>2.8434991557741689E-2</v>
      </c>
      <c r="P16" s="9">
        <f t="shared" ref="P16:P25" si="17">SUM(N16:O16)</f>
        <v>4.6345402862124033E-2</v>
      </c>
      <c r="Q16">
        <v>10</v>
      </c>
      <c r="V16" s="3"/>
      <c r="W16" s="3"/>
    </row>
    <row r="17" spans="1:23" ht="15.75" thickBot="1" x14ac:dyDescent="0.3">
      <c r="A17" s="31"/>
      <c r="B17">
        <v>20</v>
      </c>
      <c r="C17" s="1">
        <v>895692</v>
      </c>
      <c r="D17" s="2">
        <v>20721388</v>
      </c>
      <c r="E17" s="2">
        <v>268816</v>
      </c>
      <c r="F17" s="2">
        <v>361795</v>
      </c>
      <c r="G17">
        <v>20</v>
      </c>
      <c r="H17" s="6">
        <f t="shared" ref="H17:H25" si="18">(C17-C16)*0.33*3/327680</f>
        <v>8.9428710937500003E-2</v>
      </c>
      <c r="I17" s="6">
        <f t="shared" ref="I17:I25" si="19">(D17-D16)*0.0011*3/327680</f>
        <v>3.0030221557617192E-3</v>
      </c>
      <c r="J17" s="6">
        <f t="shared" ref="J17:J25" si="20">(E17-E16)*17.4*3/327680</f>
        <v>1.5009411621093749</v>
      </c>
      <c r="K17" s="6">
        <f t="shared" ref="K17:K25" si="21">(F17-F16)*18.8*3/327680</f>
        <v>2.2069116210937501</v>
      </c>
      <c r="L17" s="6">
        <f t="shared" si="14"/>
        <v>3.8002845162963865</v>
      </c>
      <c r="M17">
        <v>20</v>
      </c>
      <c r="N17" s="7">
        <f t="shared" si="15"/>
        <v>2.8743925245049436E-2</v>
      </c>
      <c r="O17" s="7">
        <f t="shared" si="16"/>
        <v>3.9116388186374855E-2</v>
      </c>
      <c r="P17" s="9">
        <f t="shared" si="17"/>
        <v>6.7860313431424291E-2</v>
      </c>
      <c r="Q17">
        <v>20</v>
      </c>
      <c r="T17">
        <f>C$3</f>
        <v>512803</v>
      </c>
      <c r="V17" s="3"/>
      <c r="W17" s="3"/>
    </row>
    <row r="18" spans="1:23" ht="15.75" thickBot="1" x14ac:dyDescent="0.3">
      <c r="A18" s="31"/>
      <c r="B18">
        <v>30</v>
      </c>
      <c r="C18" s="1">
        <v>909423</v>
      </c>
      <c r="D18" s="2">
        <v>21034976</v>
      </c>
      <c r="E18" s="2">
        <v>272644</v>
      </c>
      <c r="F18" s="2">
        <v>367882</v>
      </c>
      <c r="G18">
        <v>30</v>
      </c>
      <c r="H18" s="6">
        <f t="shared" si="18"/>
        <v>4.1484649658203129E-2</v>
      </c>
      <c r="I18" s="6">
        <f t="shared" si="19"/>
        <v>3.1580822753906252E-3</v>
      </c>
      <c r="J18" s="6">
        <f t="shared" si="20"/>
        <v>0.60980712890624988</v>
      </c>
      <c r="K18" s="6">
        <f t="shared" si="21"/>
        <v>1.0476892089843752</v>
      </c>
      <c r="L18" s="6">
        <f t="shared" si="14"/>
        <v>1.7021390698242189</v>
      </c>
      <c r="M18">
        <v>30</v>
      </c>
      <c r="N18" s="7">
        <f t="shared" si="15"/>
        <v>1.169501312175584E-2</v>
      </c>
      <c r="O18" s="7">
        <f t="shared" si="16"/>
        <v>1.8596537322917397E-2</v>
      </c>
      <c r="P18" s="9">
        <f t="shared" si="17"/>
        <v>3.0291550444673236E-2</v>
      </c>
      <c r="Q18">
        <v>30</v>
      </c>
      <c r="V18" s="3"/>
      <c r="W18" s="3"/>
    </row>
    <row r="19" spans="1:23" ht="15.75" thickBot="1" x14ac:dyDescent="0.3">
      <c r="A19" s="31"/>
      <c r="B19">
        <v>40</v>
      </c>
      <c r="C19" s="1">
        <v>932742</v>
      </c>
      <c r="D19" s="2">
        <v>21339159</v>
      </c>
      <c r="E19" s="2">
        <v>279902</v>
      </c>
      <c r="F19" s="2">
        <v>377855</v>
      </c>
      <c r="G19">
        <v>40</v>
      </c>
      <c r="H19" s="6">
        <f t="shared" si="18"/>
        <v>7.0452301025390629E-2</v>
      </c>
      <c r="I19" s="6">
        <f t="shared" si="19"/>
        <v>3.0633663940429689E-3</v>
      </c>
      <c r="J19" s="6">
        <f t="shared" si="20"/>
        <v>1.1562121582031248</v>
      </c>
      <c r="K19" s="6">
        <f t="shared" si="21"/>
        <v>1.7165441894531248</v>
      </c>
      <c r="L19" s="6">
        <f t="shared" si="14"/>
        <v>2.9462720150756834</v>
      </c>
      <c r="M19">
        <v>40</v>
      </c>
      <c r="N19" s="7">
        <f t="shared" si="15"/>
        <v>2.2161696722462765E-2</v>
      </c>
      <c r="O19" s="7">
        <f t="shared" si="16"/>
        <v>3.0451722432229423E-2</v>
      </c>
      <c r="P19" s="9">
        <f t="shared" si="17"/>
        <v>5.2613419154692184E-2</v>
      </c>
      <c r="Q19">
        <v>40</v>
      </c>
      <c r="V19" s="3"/>
      <c r="W19" s="3"/>
    </row>
    <row r="20" spans="1:23" ht="15.75" thickBot="1" x14ac:dyDescent="0.3">
      <c r="A20" s="31"/>
      <c r="B20">
        <v>50</v>
      </c>
      <c r="C20" s="1">
        <v>953290</v>
      </c>
      <c r="D20" s="2">
        <v>21646160</v>
      </c>
      <c r="E20" s="2">
        <v>285879</v>
      </c>
      <c r="F20" s="2">
        <v>387076</v>
      </c>
      <c r="G20">
        <v>50</v>
      </c>
      <c r="H20" s="6">
        <f t="shared" si="18"/>
        <v>6.2080444335937499E-2</v>
      </c>
      <c r="I20" s="6">
        <f t="shared" si="19"/>
        <v>3.091745910644531E-3</v>
      </c>
      <c r="J20" s="6">
        <f t="shared" si="20"/>
        <v>0.95214660644531235</v>
      </c>
      <c r="K20" s="6">
        <f t="shared" si="21"/>
        <v>1.5871105957031251</v>
      </c>
      <c r="L20" s="6">
        <f t="shared" si="14"/>
        <v>2.6044293923950192</v>
      </c>
      <c r="M20">
        <v>50</v>
      </c>
      <c r="N20" s="7">
        <f t="shared" si="15"/>
        <v>1.8247651496417331E-2</v>
      </c>
      <c r="O20" s="7">
        <f t="shared" si="16"/>
        <v>2.8151513208710757E-2</v>
      </c>
      <c r="P20" s="9">
        <f t="shared" si="17"/>
        <v>4.6399164705128088E-2</v>
      </c>
      <c r="Q20">
        <v>50</v>
      </c>
      <c r="V20" s="3"/>
      <c r="W20" s="3"/>
    </row>
    <row r="21" spans="1:23" ht="15.75" thickBot="1" x14ac:dyDescent="0.3">
      <c r="A21" s="31"/>
      <c r="B21">
        <v>60</v>
      </c>
      <c r="C21" s="1">
        <v>973536</v>
      </c>
      <c r="D21" s="2">
        <v>21953419</v>
      </c>
      <c r="E21" s="2">
        <v>291631</v>
      </c>
      <c r="F21" s="2">
        <v>397447</v>
      </c>
      <c r="G21">
        <v>60</v>
      </c>
      <c r="H21" s="6">
        <f t="shared" si="18"/>
        <v>6.1168029785156251E-2</v>
      </c>
      <c r="I21" s="6">
        <f t="shared" si="19"/>
        <v>3.0943441772460943E-3</v>
      </c>
      <c r="J21" s="6">
        <f t="shared" si="20"/>
        <v>0.91630371093749985</v>
      </c>
      <c r="K21" s="6">
        <f t="shared" si="21"/>
        <v>1.7850476074218751</v>
      </c>
      <c r="L21" s="6">
        <f t="shared" si="14"/>
        <v>2.7656136923217773</v>
      </c>
      <c r="M21">
        <v>60</v>
      </c>
      <c r="N21" s="7">
        <f t="shared" si="15"/>
        <v>1.7563090639837561E-2</v>
      </c>
      <c r="O21" s="7">
        <f t="shared" si="16"/>
        <v>3.1666692111570818E-2</v>
      </c>
      <c r="P21" s="9">
        <f t="shared" si="17"/>
        <v>4.922978275140838E-2</v>
      </c>
      <c r="Q21">
        <v>60</v>
      </c>
      <c r="V21" s="3"/>
      <c r="W21" s="3"/>
    </row>
    <row r="22" spans="1:23" ht="15.75" thickBot="1" x14ac:dyDescent="0.3">
      <c r="A22" s="31"/>
      <c r="B22">
        <v>70</v>
      </c>
      <c r="C22" s="1">
        <v>1001649</v>
      </c>
      <c r="D22" s="2">
        <v>22252854</v>
      </c>
      <c r="E22" s="2">
        <v>302204</v>
      </c>
      <c r="F22" s="2">
        <v>409588</v>
      </c>
      <c r="G22">
        <v>70</v>
      </c>
      <c r="H22" s="6">
        <f t="shared" si="18"/>
        <v>8.4936126708984386E-2</v>
      </c>
      <c r="I22" s="6">
        <f t="shared" si="19"/>
        <v>3.0155502319335939E-3</v>
      </c>
      <c r="J22" s="6">
        <f t="shared" si="20"/>
        <v>1.6842974853515624</v>
      </c>
      <c r="K22" s="6">
        <f t="shared" si="21"/>
        <v>2.0896984863281252</v>
      </c>
      <c r="L22" s="6">
        <f t="shared" si="14"/>
        <v>3.8619476486206055</v>
      </c>
      <c r="M22">
        <v>70</v>
      </c>
      <c r="N22" s="7">
        <f t="shared" si="15"/>
        <v>3.2279238462759659E-2</v>
      </c>
      <c r="O22" s="7">
        <f t="shared" si="16"/>
        <v>3.7066323103789371E-2</v>
      </c>
      <c r="P22" s="9">
        <f t="shared" si="17"/>
        <v>6.934556156654903E-2</v>
      </c>
      <c r="Q22">
        <v>70</v>
      </c>
      <c r="V22" s="3"/>
      <c r="W22" s="3"/>
    </row>
    <row r="23" spans="1:23" ht="15.75" thickBot="1" x14ac:dyDescent="0.3">
      <c r="A23" s="31"/>
      <c r="B23">
        <v>80</v>
      </c>
      <c r="C23" s="1">
        <v>1035326</v>
      </c>
      <c r="D23" s="2">
        <v>22546720</v>
      </c>
      <c r="E23" s="2">
        <v>315079</v>
      </c>
      <c r="F23" s="2">
        <v>423338</v>
      </c>
      <c r="G23">
        <v>80</v>
      </c>
      <c r="H23" s="6">
        <f t="shared" si="18"/>
        <v>0.10174630737304687</v>
      </c>
      <c r="I23" s="6">
        <f t="shared" si="19"/>
        <v>2.9594659423828129E-3</v>
      </c>
      <c r="J23" s="6">
        <f t="shared" si="20"/>
        <v>2.0510101318359371</v>
      </c>
      <c r="K23" s="6">
        <f t="shared" si="21"/>
        <v>2.36663818359375</v>
      </c>
      <c r="L23" s="6">
        <f t="shared" si="14"/>
        <v>4.5223540887451161</v>
      </c>
      <c r="M23">
        <v>80</v>
      </c>
      <c r="N23" s="7">
        <f t="shared" si="15"/>
        <v>3.9307816073004154E-2</v>
      </c>
      <c r="O23" s="7">
        <f t="shared" si="16"/>
        <v>4.1979221048839388E-2</v>
      </c>
      <c r="P23" s="9">
        <f t="shared" si="17"/>
        <v>8.1287037121843542E-2</v>
      </c>
      <c r="Q23">
        <v>80</v>
      </c>
      <c r="V23" s="3"/>
      <c r="W23" s="3"/>
    </row>
    <row r="24" spans="1:23" ht="15.75" thickBot="1" x14ac:dyDescent="0.3">
      <c r="A24" s="31"/>
      <c r="B24">
        <v>90</v>
      </c>
      <c r="C24" s="1">
        <v>1057287</v>
      </c>
      <c r="D24" s="2">
        <v>22852308</v>
      </c>
      <c r="E24" s="2">
        <v>322175</v>
      </c>
      <c r="F24" s="2">
        <v>433620</v>
      </c>
      <c r="G24">
        <v>90</v>
      </c>
      <c r="H24" s="6">
        <f t="shared" si="18"/>
        <v>6.6349456787109379E-2</v>
      </c>
      <c r="I24" s="6">
        <f t="shared" si="19"/>
        <v>3.0775158691406256E-3</v>
      </c>
      <c r="J24" s="6">
        <f t="shared" si="20"/>
        <v>1.1304052734374999</v>
      </c>
      <c r="K24" s="6">
        <f t="shared" si="21"/>
        <v>1.7697290039062501</v>
      </c>
      <c r="L24" s="6">
        <f t="shared" si="14"/>
        <v>2.9695612499999999</v>
      </c>
      <c r="M24">
        <v>90</v>
      </c>
      <c r="N24" s="7">
        <f t="shared" si="15"/>
        <v>2.1663934251058621E-2</v>
      </c>
      <c r="O24" s="7">
        <f t="shared" si="16"/>
        <v>3.139072322003731E-2</v>
      </c>
      <c r="P24" s="9">
        <f t="shared" si="17"/>
        <v>5.3054657471095931E-2</v>
      </c>
      <c r="Q24">
        <v>90</v>
      </c>
      <c r="V24" s="3"/>
      <c r="W24" s="3"/>
    </row>
    <row r="25" spans="1:23" ht="15.75" thickBot="1" x14ac:dyDescent="0.3">
      <c r="A25" s="31"/>
      <c r="B25">
        <v>100</v>
      </c>
      <c r="C25" s="1">
        <v>1085157</v>
      </c>
      <c r="D25" s="2">
        <v>23151964</v>
      </c>
      <c r="E25" s="2">
        <v>331902</v>
      </c>
      <c r="F25" s="2">
        <v>445839</v>
      </c>
      <c r="G25">
        <v>100</v>
      </c>
      <c r="H25" s="6">
        <f t="shared" si="18"/>
        <v>8.4201965332031253E-2</v>
      </c>
      <c r="I25" s="6">
        <f t="shared" si="19"/>
        <v>3.0177758789062502E-3</v>
      </c>
      <c r="J25" s="6">
        <f t="shared" si="20"/>
        <v>1.5495281982421873</v>
      </c>
      <c r="K25" s="6">
        <f t="shared" si="21"/>
        <v>2.1031237792968751</v>
      </c>
      <c r="L25" s="6">
        <f t="shared" si="14"/>
        <v>3.7398717187499999</v>
      </c>
      <c r="M25">
        <v>100</v>
      </c>
      <c r="N25" s="7">
        <f t="shared" si="15"/>
        <v>2.9698405622759719E-2</v>
      </c>
      <c r="O25" s="7">
        <f t="shared" si="16"/>
        <v>3.7306961890048423E-2</v>
      </c>
      <c r="P25" s="9">
        <f t="shared" si="17"/>
        <v>6.7005367512808139E-2</v>
      </c>
      <c r="Q25">
        <v>100</v>
      </c>
      <c r="V25" s="3"/>
      <c r="W25" s="3"/>
    </row>
    <row r="26" spans="1:23" ht="15.75" thickBot="1" x14ac:dyDescent="0.3">
      <c r="A26" s="18"/>
      <c r="C26" s="1"/>
      <c r="D26" s="2"/>
      <c r="E26" s="2"/>
      <c r="F26" s="2"/>
      <c r="L26" s="6">
        <f>AVERAGE(L16:L25)</f>
        <v>3.1513985982971189</v>
      </c>
      <c r="N26" s="7"/>
      <c r="O26" s="7"/>
      <c r="P26" s="9"/>
      <c r="V26" s="3"/>
      <c r="W26" s="3"/>
    </row>
    <row r="27" spans="1:23" ht="15.75" thickBot="1" x14ac:dyDescent="0.3">
      <c r="A27" s="31" t="s">
        <v>16</v>
      </c>
      <c r="B27">
        <v>0</v>
      </c>
      <c r="C27" s="4">
        <v>1113077</v>
      </c>
      <c r="D27" s="5">
        <v>24434255</v>
      </c>
      <c r="E27" s="5">
        <v>336775</v>
      </c>
      <c r="F27" s="5">
        <v>459479</v>
      </c>
      <c r="G27" t="s">
        <v>12</v>
      </c>
      <c r="H27" s="11" t="s">
        <v>0</v>
      </c>
      <c r="I27" s="11" t="s">
        <v>1</v>
      </c>
      <c r="J27" s="11" t="s">
        <v>5</v>
      </c>
      <c r="K27" s="11" t="s">
        <v>2</v>
      </c>
      <c r="L27" s="11" t="s">
        <v>3</v>
      </c>
      <c r="M27" s="11" t="s">
        <v>12</v>
      </c>
      <c r="N27" s="13" t="s">
        <v>5</v>
      </c>
      <c r="O27" s="13" t="s">
        <v>2</v>
      </c>
      <c r="P27" s="14" t="s">
        <v>3</v>
      </c>
      <c r="Q27" s="11" t="s">
        <v>12</v>
      </c>
      <c r="V27" s="3"/>
      <c r="W27" s="3"/>
    </row>
    <row r="28" spans="1:23" ht="15.75" thickBot="1" x14ac:dyDescent="0.3">
      <c r="A28" s="31"/>
      <c r="B28">
        <v>10</v>
      </c>
      <c r="C28" s="1">
        <v>1158018</v>
      </c>
      <c r="D28" s="2">
        <v>24716831</v>
      </c>
      <c r="E28" s="2">
        <v>355307</v>
      </c>
      <c r="F28" s="2">
        <v>478058</v>
      </c>
      <c r="G28">
        <v>10</v>
      </c>
      <c r="H28" s="6">
        <f>(C28-C27)*0.33*3/327680</f>
        <v>0.13577755737304689</v>
      </c>
      <c r="I28" s="6">
        <f>(D28-D27)*0.0011*3/327680</f>
        <v>2.8457666015625003E-3</v>
      </c>
      <c r="J28" s="6">
        <f>(E28-E27)*17.4*3/327680</f>
        <v>2.9521801757812498</v>
      </c>
      <c r="K28" s="6">
        <f>(F28-F27)*18.8*3/327680</f>
        <v>3.1978015136718754</v>
      </c>
      <c r="L28" s="6">
        <f t="shared" ref="L28:L61" si="22">SUM(H28:K28)</f>
        <v>6.288605013427734</v>
      </c>
      <c r="M28">
        <v>10</v>
      </c>
      <c r="N28" s="7">
        <f t="shared" ref="N28:N37" si="23">(E28-E27)/(C28-C27+D28-D27)</f>
        <v>5.6583322392425431E-2</v>
      </c>
      <c r="O28" s="7">
        <f t="shared" ref="O28:O37" si="24">(F28-F27)/(C28-C27+D28-D27)</f>
        <v>5.6726826393744448E-2</v>
      </c>
      <c r="P28" s="9">
        <f t="shared" ref="P28:P37" si="25">SUM(N28:O28)</f>
        <v>0.11331014878616988</v>
      </c>
      <c r="Q28">
        <v>10</v>
      </c>
      <c r="V28" s="3"/>
      <c r="W28" s="3"/>
    </row>
    <row r="29" spans="1:23" s="10" customFormat="1" ht="15.75" thickBot="1" x14ac:dyDescent="0.3">
      <c r="A29" s="31"/>
      <c r="B29">
        <v>20</v>
      </c>
      <c r="C29" s="1">
        <v>1195603</v>
      </c>
      <c r="D29" s="2">
        <v>25006803</v>
      </c>
      <c r="E29" s="2">
        <v>367901</v>
      </c>
      <c r="F29" s="2">
        <v>494913</v>
      </c>
      <c r="G29">
        <v>20</v>
      </c>
      <c r="H29" s="6">
        <f t="shared" ref="H29:H37" si="26">(C29-C28)*0.33*3/327680</f>
        <v>0.11355331420898437</v>
      </c>
      <c r="I29" s="6">
        <f t="shared" ref="I29:I37" si="27">(D29-D28)*0.0011*3/327680</f>
        <v>2.9202502441406249E-3</v>
      </c>
      <c r="J29" s="6">
        <f t="shared" ref="J29:J37" si="28">(E29-E28)*17.4*3/327680</f>
        <v>2.0062463378906248</v>
      </c>
      <c r="K29" s="6">
        <f t="shared" ref="K29:K37" si="29">(F29-F28)*18.8*3/327680</f>
        <v>2.9010681152343749</v>
      </c>
      <c r="L29" s="6">
        <f t="shared" si="22"/>
        <v>5.0237880175781253</v>
      </c>
      <c r="M29">
        <v>20</v>
      </c>
      <c r="N29" s="7">
        <f t="shared" si="23"/>
        <v>3.8448270072079058E-2</v>
      </c>
      <c r="O29" s="7">
        <f t="shared" si="24"/>
        <v>5.1456693033578887E-2</v>
      </c>
      <c r="P29" s="9">
        <f t="shared" si="25"/>
        <v>8.9904963105657945E-2</v>
      </c>
      <c r="Q29">
        <v>20</v>
      </c>
      <c r="V29" s="12"/>
      <c r="W29" s="12"/>
    </row>
    <row r="30" spans="1:23" ht="15.75" thickBot="1" x14ac:dyDescent="0.3">
      <c r="A30" s="31"/>
      <c r="B30">
        <v>30</v>
      </c>
      <c r="C30" s="1">
        <v>1226273</v>
      </c>
      <c r="D30" s="2">
        <v>25303643</v>
      </c>
      <c r="E30" s="2">
        <v>377850</v>
      </c>
      <c r="F30" s="2">
        <v>509055</v>
      </c>
      <c r="G30">
        <v>30</v>
      </c>
      <c r="H30" s="6">
        <f t="shared" si="26"/>
        <v>9.2661437988281262E-2</v>
      </c>
      <c r="I30" s="6">
        <f t="shared" si="27"/>
        <v>2.98941650390625E-3</v>
      </c>
      <c r="J30" s="6">
        <f t="shared" si="28"/>
        <v>1.5848931884765622</v>
      </c>
      <c r="K30" s="6">
        <f t="shared" si="29"/>
        <v>2.4341088867187501</v>
      </c>
      <c r="L30" s="6">
        <f t="shared" si="22"/>
        <v>4.1146529296874998</v>
      </c>
      <c r="M30">
        <v>30</v>
      </c>
      <c r="N30" s="7">
        <f t="shared" si="23"/>
        <v>3.0377698390888826E-2</v>
      </c>
      <c r="O30" s="7">
        <f t="shared" si="24"/>
        <v>4.3180360905010533E-2</v>
      </c>
      <c r="P30" s="9">
        <f t="shared" si="25"/>
        <v>7.3558059295899356E-2</v>
      </c>
      <c r="Q30">
        <v>30</v>
      </c>
      <c r="V30" s="3"/>
      <c r="W30" s="3"/>
    </row>
    <row r="31" spans="1:23" ht="15.75" thickBot="1" x14ac:dyDescent="0.3">
      <c r="A31" s="31"/>
      <c r="B31">
        <v>40</v>
      </c>
      <c r="C31" s="1">
        <v>1260696</v>
      </c>
      <c r="D31" s="2">
        <v>25596758</v>
      </c>
      <c r="E31" s="2">
        <v>391229</v>
      </c>
      <c r="F31" s="2">
        <v>524392</v>
      </c>
      <c r="G31">
        <v>40</v>
      </c>
      <c r="H31" s="6">
        <f t="shared" si="26"/>
        <v>0.10400015258789064</v>
      </c>
      <c r="I31" s="6">
        <f t="shared" si="27"/>
        <v>2.951902770996094E-3</v>
      </c>
      <c r="J31" s="6">
        <f t="shared" si="28"/>
        <v>2.1312982177734372</v>
      </c>
      <c r="K31" s="6">
        <f t="shared" si="29"/>
        <v>2.6397912597656252</v>
      </c>
      <c r="L31" s="6">
        <f t="shared" si="22"/>
        <v>4.8780415328979494</v>
      </c>
      <c r="M31">
        <v>40</v>
      </c>
      <c r="N31" s="7">
        <f t="shared" si="23"/>
        <v>4.0847168878114903E-2</v>
      </c>
      <c r="O31" s="7">
        <f t="shared" si="24"/>
        <v>4.682510120963064E-2</v>
      </c>
      <c r="P31" s="9">
        <f t="shared" si="25"/>
        <v>8.7672270087745544E-2</v>
      </c>
      <c r="Q31">
        <v>40</v>
      </c>
      <c r="V31" s="3"/>
      <c r="W31" s="3"/>
    </row>
    <row r="32" spans="1:23" ht="15.75" thickBot="1" x14ac:dyDescent="0.3">
      <c r="A32" s="31"/>
      <c r="B32">
        <v>50</v>
      </c>
      <c r="C32" s="1">
        <v>1307444</v>
      </c>
      <c r="D32" s="2">
        <v>25877572</v>
      </c>
      <c r="E32" s="2">
        <v>407130</v>
      </c>
      <c r="F32" s="2">
        <v>544828</v>
      </c>
      <c r="G32">
        <v>50</v>
      </c>
      <c r="H32" s="6">
        <f t="shared" si="26"/>
        <v>0.14123693847656252</v>
      </c>
      <c r="I32" s="6">
        <f t="shared" si="27"/>
        <v>2.8280218505859376E-3</v>
      </c>
      <c r="J32" s="6">
        <f t="shared" si="28"/>
        <v>2.5330572509765625</v>
      </c>
      <c r="K32" s="6">
        <f t="shared" si="29"/>
        <v>3.5174267578124998</v>
      </c>
      <c r="L32" s="6">
        <f t="shared" si="22"/>
        <v>6.1945489691162106</v>
      </c>
      <c r="M32">
        <v>50</v>
      </c>
      <c r="N32" s="7">
        <f t="shared" si="23"/>
        <v>4.8543481844658419E-2</v>
      </c>
      <c r="O32" s="7">
        <f t="shared" si="24"/>
        <v>6.2388189106184481E-2</v>
      </c>
      <c r="P32" s="9">
        <f t="shared" si="25"/>
        <v>0.1109316709508429</v>
      </c>
      <c r="Q32">
        <v>50</v>
      </c>
      <c r="V32" s="3"/>
      <c r="W32" s="3"/>
    </row>
    <row r="33" spans="1:23" ht="15.75" thickBot="1" x14ac:dyDescent="0.3">
      <c r="A33" s="31"/>
      <c r="B33">
        <v>60</v>
      </c>
      <c r="C33" s="1">
        <v>1352117</v>
      </c>
      <c r="D33" s="2">
        <v>26161396</v>
      </c>
      <c r="E33" s="2">
        <v>421994</v>
      </c>
      <c r="F33" s="2">
        <v>564748</v>
      </c>
      <c r="G33">
        <v>60</v>
      </c>
      <c r="H33" s="6">
        <f t="shared" si="26"/>
        <v>0.13496786499023439</v>
      </c>
      <c r="I33" s="6">
        <f t="shared" si="27"/>
        <v>2.8583349609375003E-3</v>
      </c>
      <c r="J33" s="6">
        <f t="shared" si="28"/>
        <v>2.3678613281249996</v>
      </c>
      <c r="K33" s="6">
        <f t="shared" si="29"/>
        <v>3.4286132812500001</v>
      </c>
      <c r="L33" s="6">
        <f t="shared" si="22"/>
        <v>5.9343008093261718</v>
      </c>
      <c r="M33">
        <v>60</v>
      </c>
      <c r="N33" s="7">
        <f t="shared" si="23"/>
        <v>4.5248510640888653E-2</v>
      </c>
      <c r="O33" s="7">
        <f t="shared" si="24"/>
        <v>6.0639823194732372E-2</v>
      </c>
      <c r="P33" s="9">
        <f t="shared" si="25"/>
        <v>0.10588833383562102</v>
      </c>
      <c r="Q33">
        <v>60</v>
      </c>
      <c r="V33" s="3"/>
      <c r="W33" s="3"/>
    </row>
    <row r="34" spans="1:23" ht="15.75" thickBot="1" x14ac:dyDescent="0.3">
      <c r="A34" s="31"/>
      <c r="B34">
        <v>70</v>
      </c>
      <c r="C34" s="1">
        <v>1392294</v>
      </c>
      <c r="D34" s="2">
        <v>26447772</v>
      </c>
      <c r="E34" s="2">
        <v>436431</v>
      </c>
      <c r="F34" s="2">
        <v>582230</v>
      </c>
      <c r="G34">
        <v>70</v>
      </c>
      <c r="H34" s="6">
        <f t="shared" si="26"/>
        <v>0.12138436889648437</v>
      </c>
      <c r="I34" s="6">
        <f t="shared" si="27"/>
        <v>2.8840356445312501E-3</v>
      </c>
      <c r="J34" s="6">
        <f t="shared" si="28"/>
        <v>2.299839477539062</v>
      </c>
      <c r="K34" s="6">
        <f t="shared" si="29"/>
        <v>3.0089868164062503</v>
      </c>
      <c r="L34" s="6">
        <f t="shared" si="22"/>
        <v>5.433094698486328</v>
      </c>
      <c r="M34">
        <v>70</v>
      </c>
      <c r="N34" s="7">
        <f t="shared" si="23"/>
        <v>4.4210281332586136E-2</v>
      </c>
      <c r="O34" s="7">
        <f t="shared" si="24"/>
        <v>5.3534954509681432E-2</v>
      </c>
      <c r="P34" s="9">
        <f t="shared" si="25"/>
        <v>9.7745235842267575E-2</v>
      </c>
      <c r="Q34">
        <v>70</v>
      </c>
      <c r="V34" s="3"/>
      <c r="W34" s="3"/>
    </row>
    <row r="35" spans="1:23" ht="15.75" thickBot="1" x14ac:dyDescent="0.3">
      <c r="A35" s="31"/>
      <c r="B35">
        <v>80</v>
      </c>
      <c r="C35" s="1">
        <v>1442149</v>
      </c>
      <c r="D35" s="2">
        <v>26726472</v>
      </c>
      <c r="E35" s="2">
        <v>456129</v>
      </c>
      <c r="F35" s="2">
        <v>603860</v>
      </c>
      <c r="G35">
        <v>80</v>
      </c>
      <c r="H35" s="6">
        <f t="shared" si="26"/>
        <v>0.15062393188476564</v>
      </c>
      <c r="I35" s="6">
        <f t="shared" si="27"/>
        <v>2.8067321777343751E-3</v>
      </c>
      <c r="J35" s="6">
        <f t="shared" si="28"/>
        <v>3.1379260253906245</v>
      </c>
      <c r="K35" s="6">
        <f t="shared" si="29"/>
        <v>3.7229370117187499</v>
      </c>
      <c r="L35" s="6">
        <f t="shared" si="22"/>
        <v>7.0142937011718747</v>
      </c>
      <c r="M35">
        <v>80</v>
      </c>
      <c r="N35" s="7">
        <f t="shared" si="23"/>
        <v>5.995343245423141E-2</v>
      </c>
      <c r="O35" s="7">
        <f t="shared" si="24"/>
        <v>6.5833726468932138E-2</v>
      </c>
      <c r="P35" s="9">
        <f t="shared" si="25"/>
        <v>0.12578715892316356</v>
      </c>
      <c r="Q35">
        <v>80</v>
      </c>
      <c r="V35" s="3"/>
      <c r="W35" s="3"/>
    </row>
    <row r="36" spans="1:23" ht="15.75" thickBot="1" x14ac:dyDescent="0.3">
      <c r="A36" s="31"/>
      <c r="B36">
        <v>90</v>
      </c>
      <c r="C36" s="1">
        <v>1484898</v>
      </c>
      <c r="D36" s="2">
        <v>27011209</v>
      </c>
      <c r="E36" s="2">
        <v>470030</v>
      </c>
      <c r="F36" s="2">
        <v>623257</v>
      </c>
      <c r="G36">
        <v>90</v>
      </c>
      <c r="H36" s="6">
        <f t="shared" si="26"/>
        <v>0.12915499877929687</v>
      </c>
      <c r="I36" s="6">
        <f t="shared" si="27"/>
        <v>2.8675296020507814E-3</v>
      </c>
      <c r="J36" s="6">
        <f t="shared" si="28"/>
        <v>2.2144537353515625</v>
      </c>
      <c r="K36" s="6">
        <f t="shared" si="29"/>
        <v>3.3385949707031251</v>
      </c>
      <c r="L36" s="6">
        <f t="shared" si="22"/>
        <v>5.6850712344360357</v>
      </c>
      <c r="M36">
        <v>90</v>
      </c>
      <c r="N36" s="7">
        <f t="shared" si="23"/>
        <v>4.2447616081298128E-2</v>
      </c>
      <c r="O36" s="7">
        <f t="shared" si="24"/>
        <v>5.923001288604704E-2</v>
      </c>
      <c r="P36" s="9">
        <f t="shared" si="25"/>
        <v>0.10167762896734517</v>
      </c>
      <c r="Q36">
        <v>90</v>
      </c>
      <c r="V36" s="3"/>
      <c r="W36" s="3"/>
    </row>
    <row r="37" spans="1:23" ht="15.75" thickBot="1" x14ac:dyDescent="0.3">
      <c r="A37" s="31"/>
      <c r="B37">
        <v>100</v>
      </c>
      <c r="C37" s="1">
        <v>1539146</v>
      </c>
      <c r="D37" s="2">
        <v>27283525</v>
      </c>
      <c r="E37" s="2">
        <v>496483</v>
      </c>
      <c r="F37" s="2">
        <v>642901</v>
      </c>
      <c r="G37">
        <v>100</v>
      </c>
      <c r="H37" s="6">
        <f t="shared" si="26"/>
        <v>0.16389624023437502</v>
      </c>
      <c r="I37" s="6">
        <f t="shared" si="27"/>
        <v>2.7424401855468752E-3</v>
      </c>
      <c r="J37" s="6">
        <f t="shared" si="28"/>
        <v>4.2140093994140617</v>
      </c>
      <c r="K37" s="6">
        <f t="shared" si="29"/>
        <v>3.3811083984375001</v>
      </c>
      <c r="L37" s="6">
        <f t="shared" si="22"/>
        <v>7.7617564782714839</v>
      </c>
      <c r="M37">
        <v>100</v>
      </c>
      <c r="N37" s="7">
        <f t="shared" si="23"/>
        <v>8.1004029837949076E-2</v>
      </c>
      <c r="O37" s="7">
        <f t="shared" si="24"/>
        <v>6.0153599294472143E-2</v>
      </c>
      <c r="P37" s="9">
        <f t="shared" si="25"/>
        <v>0.14115762913242122</v>
      </c>
      <c r="Q37">
        <v>100</v>
      </c>
      <c r="V37" s="3"/>
      <c r="W37" s="3"/>
    </row>
    <row r="38" spans="1:23" ht="15.75" thickBot="1" x14ac:dyDescent="0.3">
      <c r="A38" s="18"/>
      <c r="C38" s="1"/>
      <c r="D38" s="2"/>
      <c r="E38" s="2"/>
      <c r="F38" s="2"/>
      <c r="L38" s="6">
        <f>AVERAGE(L28:L37)</f>
        <v>5.8328153384399419</v>
      </c>
      <c r="N38" s="7"/>
      <c r="O38" s="7"/>
      <c r="P38" s="9"/>
      <c r="V38" s="3"/>
      <c r="W38" s="3"/>
    </row>
    <row r="39" spans="1:23" s="10" customFormat="1" ht="15.75" thickBot="1" x14ac:dyDescent="0.3">
      <c r="A39" s="31" t="s">
        <v>15</v>
      </c>
      <c r="B39">
        <v>0</v>
      </c>
      <c r="C39" s="1">
        <v>1669551</v>
      </c>
      <c r="D39" s="2">
        <v>29119321</v>
      </c>
      <c r="E39" s="2">
        <v>535911</v>
      </c>
      <c r="F39" s="2">
        <v>703555</v>
      </c>
      <c r="G39" t="s">
        <v>12</v>
      </c>
      <c r="H39" s="11" t="s">
        <v>0</v>
      </c>
      <c r="I39" s="11" t="s">
        <v>1</v>
      </c>
      <c r="J39" s="11" t="s">
        <v>5</v>
      </c>
      <c r="K39" s="11" t="s">
        <v>2</v>
      </c>
      <c r="L39" s="11" t="s">
        <v>3</v>
      </c>
      <c r="M39" s="11" t="s">
        <v>12</v>
      </c>
      <c r="N39" s="13" t="s">
        <v>5</v>
      </c>
      <c r="O39" s="13" t="s">
        <v>2</v>
      </c>
      <c r="P39" s="14" t="s">
        <v>3</v>
      </c>
      <c r="Q39" s="11" t="s">
        <v>12</v>
      </c>
      <c r="V39" s="12"/>
      <c r="W39" s="12"/>
    </row>
    <row r="40" spans="1:23" ht="15.75" thickBot="1" x14ac:dyDescent="0.3">
      <c r="A40" s="31"/>
      <c r="B40">
        <v>10</v>
      </c>
      <c r="C40" s="1">
        <v>1743744</v>
      </c>
      <c r="D40" s="2">
        <v>29371694</v>
      </c>
      <c r="E40" s="2">
        <v>565321</v>
      </c>
      <c r="F40" s="2">
        <v>733548</v>
      </c>
      <c r="G40">
        <v>10</v>
      </c>
      <c r="H40" s="6">
        <f>(C40-C39)*0.33*3/327680</f>
        <v>0.2241548767089844</v>
      </c>
      <c r="I40" s="6">
        <f>(D40-D39)*0.0011*3/327680</f>
        <v>2.5415982055664059E-3</v>
      </c>
      <c r="J40" s="6">
        <f>(E40-E39)*17.4*3/327680</f>
        <v>4.6850646972656245</v>
      </c>
      <c r="K40" s="6">
        <f>(F40-F39)*18.8*3/327680</f>
        <v>5.1623693847656256</v>
      </c>
      <c r="L40" s="6">
        <f t="shared" si="22"/>
        <v>10.0741305569458</v>
      </c>
      <c r="M40">
        <v>10</v>
      </c>
      <c r="N40" s="7">
        <f t="shared" ref="N40:N61" si="30">(E40-E39)/(C40-C39+D40-D39)</f>
        <v>9.005836492470129E-2</v>
      </c>
      <c r="O40" s="7">
        <f t="shared" ref="O40:O61" si="31">(F40-F39)/(C40-C39+D40-D39)</f>
        <v>9.1843608948880162E-2</v>
      </c>
      <c r="P40" s="9">
        <f t="shared" ref="P40:P61" si="32">SUM(N40:O40)</f>
        <v>0.18190197387358145</v>
      </c>
      <c r="Q40">
        <v>10</v>
      </c>
      <c r="V40" s="3"/>
      <c r="W40" s="3"/>
    </row>
    <row r="41" spans="1:23" ht="15.75" thickBot="1" x14ac:dyDescent="0.3">
      <c r="A41" s="31"/>
      <c r="B41">
        <v>20</v>
      </c>
      <c r="C41" s="1">
        <v>1799707</v>
      </c>
      <c r="D41" s="2">
        <v>29643405</v>
      </c>
      <c r="E41" s="2">
        <v>583958</v>
      </c>
      <c r="F41" s="2">
        <v>758227</v>
      </c>
      <c r="G41">
        <v>20</v>
      </c>
      <c r="H41" s="6">
        <f t="shared" ref="H41:H49" si="33">(C41-C40)*0.33*3/327680</f>
        <v>0.16907766723632814</v>
      </c>
      <c r="I41" s="6">
        <f t="shared" ref="I41:I49" si="34">(D41-D40)*0.0011*3/327680</f>
        <v>2.7363473510742193E-3</v>
      </c>
      <c r="J41" s="6">
        <f t="shared" ref="J41:J49" si="35">(E41-E40)*17.4*3/327680</f>
        <v>2.968906860351562</v>
      </c>
      <c r="K41" s="6">
        <f t="shared" ref="K41:K49" si="36">(F41-F40)*18.8*3/327680</f>
        <v>4.2477282714843749</v>
      </c>
      <c r="L41" s="6">
        <f t="shared" si="22"/>
        <v>7.3884491464233388</v>
      </c>
      <c r="M41">
        <v>20</v>
      </c>
      <c r="N41" s="7">
        <f t="shared" si="30"/>
        <v>5.6876651794161272E-2</v>
      </c>
      <c r="O41" s="7">
        <f t="shared" si="31"/>
        <v>7.5315710126528199E-2</v>
      </c>
      <c r="P41" s="9">
        <f t="shared" si="32"/>
        <v>0.13219236192068948</v>
      </c>
      <c r="Q41">
        <v>20</v>
      </c>
      <c r="V41" s="3"/>
      <c r="W41" s="3"/>
    </row>
    <row r="42" spans="1:23" ht="15.75" thickBot="1" x14ac:dyDescent="0.3">
      <c r="A42" s="31"/>
      <c r="B42">
        <v>30</v>
      </c>
      <c r="C42" s="1">
        <v>1862504</v>
      </c>
      <c r="D42" s="2">
        <v>29908863</v>
      </c>
      <c r="E42" s="2">
        <v>606278</v>
      </c>
      <c r="F42" s="2">
        <v>783992</v>
      </c>
      <c r="G42">
        <v>30</v>
      </c>
      <c r="H42" s="6">
        <f t="shared" si="33"/>
        <v>0.18972482299804688</v>
      </c>
      <c r="I42" s="6">
        <f t="shared" si="34"/>
        <v>2.673374633789063E-3</v>
      </c>
      <c r="J42" s="6">
        <f t="shared" si="35"/>
        <v>3.5556152343749994</v>
      </c>
      <c r="K42" s="6">
        <f t="shared" si="36"/>
        <v>4.4346496582031252</v>
      </c>
      <c r="L42" s="6">
        <f t="shared" si="22"/>
        <v>8.1826630902099602</v>
      </c>
      <c r="M42">
        <v>30</v>
      </c>
      <c r="N42" s="7">
        <f t="shared" si="30"/>
        <v>6.7995917807801856E-2</v>
      </c>
      <c r="O42" s="7">
        <f t="shared" si="31"/>
        <v>7.8490807451523967E-2</v>
      </c>
      <c r="P42" s="9">
        <f t="shared" si="32"/>
        <v>0.14648672525932582</v>
      </c>
      <c r="Q42">
        <v>30</v>
      </c>
      <c r="V42" s="3"/>
      <c r="W42" s="3"/>
    </row>
    <row r="43" spans="1:23" ht="15.75" thickBot="1" x14ac:dyDescent="0.3">
      <c r="A43" s="31"/>
      <c r="B43">
        <v>40</v>
      </c>
      <c r="C43" s="1">
        <v>1918230</v>
      </c>
      <c r="D43" s="2">
        <v>30179916</v>
      </c>
      <c r="E43" s="2">
        <v>624463</v>
      </c>
      <c r="F43" s="2">
        <v>808194</v>
      </c>
      <c r="G43">
        <v>40</v>
      </c>
      <c r="H43" s="6">
        <f t="shared" si="33"/>
        <v>0.16836163330078127</v>
      </c>
      <c r="I43" s="6">
        <f t="shared" si="34"/>
        <v>2.7297207641601559E-3</v>
      </c>
      <c r="J43" s="6">
        <f t="shared" si="35"/>
        <v>2.8969024658203124</v>
      </c>
      <c r="K43" s="6">
        <f t="shared" si="36"/>
        <v>4.16562744140625</v>
      </c>
      <c r="L43" s="6">
        <f t="shared" si="22"/>
        <v>7.2336212612915034</v>
      </c>
      <c r="M43">
        <v>40</v>
      </c>
      <c r="N43" s="7">
        <f t="shared" si="30"/>
        <v>5.5649230825726252E-2</v>
      </c>
      <c r="O43" s="7">
        <f t="shared" si="31"/>
        <v>7.4062286744252234E-2</v>
      </c>
      <c r="P43" s="9">
        <f t="shared" si="32"/>
        <v>0.12971151756997848</v>
      </c>
      <c r="Q43">
        <v>40</v>
      </c>
      <c r="V43" s="3"/>
      <c r="W43" s="3"/>
    </row>
    <row r="44" spans="1:23" ht="15.75" thickBot="1" x14ac:dyDescent="0.3">
      <c r="A44" s="31"/>
      <c r="B44">
        <v>50</v>
      </c>
      <c r="C44" s="1">
        <v>1976804</v>
      </c>
      <c r="D44" s="2">
        <v>30448623</v>
      </c>
      <c r="E44" s="2">
        <v>645355</v>
      </c>
      <c r="F44" s="2">
        <v>832680</v>
      </c>
      <c r="G44">
        <v>50</v>
      </c>
      <c r="H44" s="6">
        <f t="shared" si="33"/>
        <v>0.17696612548828128</v>
      </c>
      <c r="I44" s="6">
        <f t="shared" si="34"/>
        <v>2.7060946655273433E-3</v>
      </c>
      <c r="J44" s="6">
        <f t="shared" si="35"/>
        <v>3.3281323242187497</v>
      </c>
      <c r="K44" s="6">
        <f t="shared" si="36"/>
        <v>4.2145092773437494</v>
      </c>
      <c r="L44" s="6">
        <f t="shared" si="22"/>
        <v>7.7223138217163072</v>
      </c>
      <c r="M44">
        <v>50</v>
      </c>
      <c r="N44" s="7">
        <f t="shared" si="30"/>
        <v>6.3835053058381025E-2</v>
      </c>
      <c r="O44" s="7">
        <f t="shared" si="31"/>
        <v>7.4816442139934797E-2</v>
      </c>
      <c r="P44" s="9">
        <f t="shared" si="32"/>
        <v>0.13865149519831582</v>
      </c>
      <c r="Q44">
        <v>50</v>
      </c>
      <c r="V44" s="3"/>
      <c r="W44" s="3"/>
    </row>
    <row r="45" spans="1:23" ht="15.75" thickBot="1" x14ac:dyDescent="0.3">
      <c r="A45" s="31"/>
      <c r="B45">
        <v>60</v>
      </c>
      <c r="C45" s="1">
        <v>2050269</v>
      </c>
      <c r="D45" s="2">
        <v>30703620</v>
      </c>
      <c r="E45" s="2">
        <v>671505</v>
      </c>
      <c r="F45" s="2">
        <v>865758</v>
      </c>
      <c r="G45">
        <v>60</v>
      </c>
      <c r="H45" s="6">
        <f t="shared" si="33"/>
        <v>0.2219554138183594</v>
      </c>
      <c r="I45" s="6">
        <f t="shared" si="34"/>
        <v>2.5680239868164064E-3</v>
      </c>
      <c r="J45" s="6">
        <f t="shared" si="35"/>
        <v>4.1657409667968741</v>
      </c>
      <c r="K45" s="6">
        <f t="shared" si="36"/>
        <v>5.6933569335937504</v>
      </c>
      <c r="L45" s="6">
        <f t="shared" si="22"/>
        <v>10.083621338195801</v>
      </c>
      <c r="M45">
        <v>60</v>
      </c>
      <c r="N45" s="7">
        <f t="shared" si="30"/>
        <v>7.9613471269127017E-2</v>
      </c>
      <c r="O45" s="7">
        <f t="shared" si="31"/>
        <v>0.10070571329407968</v>
      </c>
      <c r="P45" s="9">
        <f t="shared" si="32"/>
        <v>0.1803191845632067</v>
      </c>
      <c r="Q45">
        <v>60</v>
      </c>
      <c r="V45" s="3"/>
      <c r="W45" s="3"/>
    </row>
    <row r="46" spans="1:23" ht="15.75" thickBot="1" x14ac:dyDescent="0.3">
      <c r="A46" s="31"/>
      <c r="B46">
        <v>70</v>
      </c>
      <c r="C46" s="1">
        <v>2094975</v>
      </c>
      <c r="D46" s="2">
        <v>30985786</v>
      </c>
      <c r="E46" s="2">
        <v>686021</v>
      </c>
      <c r="F46" s="2">
        <v>885775</v>
      </c>
      <c r="G46">
        <v>70</v>
      </c>
      <c r="H46" s="6">
        <f t="shared" si="33"/>
        <v>0.13506756591796876</v>
      </c>
      <c r="I46" s="6">
        <f t="shared" si="34"/>
        <v>2.8416375732421878E-3</v>
      </c>
      <c r="J46" s="6">
        <f t="shared" si="35"/>
        <v>2.3124243164062497</v>
      </c>
      <c r="K46" s="6">
        <f t="shared" si="36"/>
        <v>3.4453088378906251</v>
      </c>
      <c r="L46" s="6">
        <f t="shared" si="22"/>
        <v>5.8956423577880859</v>
      </c>
      <c r="M46">
        <v>70</v>
      </c>
      <c r="N46" s="7">
        <f t="shared" si="30"/>
        <v>4.4408820578085609E-2</v>
      </c>
      <c r="O46" s="7">
        <f t="shared" si="31"/>
        <v>6.1238038131133897E-2</v>
      </c>
      <c r="P46" s="9">
        <f t="shared" si="32"/>
        <v>0.1056468587092195</v>
      </c>
      <c r="Q46">
        <v>70</v>
      </c>
      <c r="V46" s="3"/>
      <c r="W46" s="3"/>
    </row>
    <row r="47" spans="1:23" ht="15.75" thickBot="1" x14ac:dyDescent="0.3">
      <c r="A47" s="31"/>
      <c r="B47">
        <v>80</v>
      </c>
      <c r="C47" s="1">
        <v>2152910</v>
      </c>
      <c r="D47" s="2">
        <v>31256042</v>
      </c>
      <c r="E47" s="2">
        <v>706415</v>
      </c>
      <c r="F47" s="2">
        <v>911072</v>
      </c>
      <c r="G47">
        <v>80</v>
      </c>
      <c r="H47" s="6">
        <f t="shared" si="33"/>
        <v>0.17503555297851561</v>
      </c>
      <c r="I47" s="6">
        <f t="shared" si="34"/>
        <v>2.7216943359375002E-3</v>
      </c>
      <c r="J47" s="6">
        <f t="shared" si="35"/>
        <v>3.2488000488281243</v>
      </c>
      <c r="K47" s="6">
        <f t="shared" si="36"/>
        <v>4.3540979003906255</v>
      </c>
      <c r="L47" s="6">
        <f t="shared" si="22"/>
        <v>7.7806551965332034</v>
      </c>
      <c r="M47">
        <v>80</v>
      </c>
      <c r="N47" s="7">
        <f t="shared" si="30"/>
        <v>6.2140643710522227E-2</v>
      </c>
      <c r="O47" s="7">
        <f t="shared" si="31"/>
        <v>7.7080114933072513E-2</v>
      </c>
      <c r="P47" s="9">
        <f t="shared" si="32"/>
        <v>0.13922075864359473</v>
      </c>
      <c r="Q47">
        <v>80</v>
      </c>
      <c r="V47" s="3"/>
      <c r="W47" s="3"/>
    </row>
    <row r="48" spans="1:23" ht="15.75" thickBot="1" x14ac:dyDescent="0.3">
      <c r="A48" s="31"/>
      <c r="B48">
        <v>90</v>
      </c>
      <c r="C48" s="1">
        <v>2198987</v>
      </c>
      <c r="D48" s="2">
        <v>31536530</v>
      </c>
      <c r="E48" s="2">
        <v>721153</v>
      </c>
      <c r="F48" s="2">
        <v>933622</v>
      </c>
      <c r="G48">
        <v>90</v>
      </c>
      <c r="H48" s="6">
        <f t="shared" si="33"/>
        <v>0.13920968627929686</v>
      </c>
      <c r="I48" s="6">
        <f t="shared" si="34"/>
        <v>2.8247387695312502E-3</v>
      </c>
      <c r="J48" s="6">
        <f t="shared" si="35"/>
        <v>2.347789306640625</v>
      </c>
      <c r="K48" s="6">
        <f t="shared" si="36"/>
        <v>3.88128662109375</v>
      </c>
      <c r="L48" s="6">
        <f t="shared" si="22"/>
        <v>6.3711103527832034</v>
      </c>
      <c r="M48">
        <v>90</v>
      </c>
      <c r="N48" s="7">
        <f t="shared" si="30"/>
        <v>4.5130372207676878E-2</v>
      </c>
      <c r="O48" s="7">
        <f t="shared" si="31"/>
        <v>6.9052102950408034E-2</v>
      </c>
      <c r="P48" s="9">
        <f t="shared" si="32"/>
        <v>0.11418247515808491</v>
      </c>
      <c r="Q48">
        <v>90</v>
      </c>
      <c r="V48" s="3"/>
      <c r="W48" s="3"/>
    </row>
    <row r="49" spans="1:23" ht="15.75" thickBot="1" x14ac:dyDescent="0.3">
      <c r="A49" s="31"/>
      <c r="B49">
        <v>100</v>
      </c>
      <c r="C49" s="1">
        <v>2267670</v>
      </c>
      <c r="D49" s="2">
        <v>31796219</v>
      </c>
      <c r="E49" s="2">
        <v>746789</v>
      </c>
      <c r="F49" s="2">
        <v>961850</v>
      </c>
      <c r="G49">
        <v>100</v>
      </c>
      <c r="H49" s="6">
        <f t="shared" si="33"/>
        <v>0.20750784301757813</v>
      </c>
      <c r="I49" s="6">
        <f t="shared" si="34"/>
        <v>2.6152761840820314E-3</v>
      </c>
      <c r="J49" s="6">
        <f t="shared" si="35"/>
        <v>4.0838598632812495</v>
      </c>
      <c r="K49" s="6">
        <f t="shared" si="36"/>
        <v>4.8585791015625004</v>
      </c>
      <c r="L49" s="6">
        <f t="shared" si="22"/>
        <v>9.1525620840454103</v>
      </c>
      <c r="M49">
        <v>100</v>
      </c>
      <c r="N49" s="7">
        <f t="shared" si="30"/>
        <v>7.8069993787533654E-2</v>
      </c>
      <c r="O49" s="7">
        <f t="shared" si="31"/>
        <v>8.5963480442912313E-2</v>
      </c>
      <c r="P49" s="9">
        <f t="shared" si="32"/>
        <v>0.16403347423044595</v>
      </c>
      <c r="Q49">
        <v>100</v>
      </c>
      <c r="V49" s="3"/>
      <c r="W49" s="3"/>
    </row>
    <row r="50" spans="1:23" s="10" customFormat="1" ht="15.75" thickBot="1" x14ac:dyDescent="0.3">
      <c r="A50" s="18"/>
      <c r="C50" s="1"/>
      <c r="D50" s="2"/>
      <c r="E50" s="2"/>
      <c r="F50" s="2"/>
      <c r="H50" s="6"/>
      <c r="I50" s="6"/>
      <c r="J50" s="6"/>
      <c r="K50" s="6"/>
      <c r="L50" s="6">
        <f>AVERAGE(L40:L49)</f>
        <v>7.9884769205932615</v>
      </c>
      <c r="N50" s="7"/>
      <c r="O50" s="7"/>
      <c r="P50" s="9"/>
      <c r="V50" s="12"/>
      <c r="W50" s="12"/>
    </row>
    <row r="51" spans="1:23" ht="15.75" thickBot="1" x14ac:dyDescent="0.3">
      <c r="A51" s="31" t="s">
        <v>14</v>
      </c>
      <c r="B51">
        <v>0</v>
      </c>
      <c r="C51" s="1">
        <v>2355291</v>
      </c>
      <c r="D51" s="2">
        <v>33345647</v>
      </c>
      <c r="E51" s="2">
        <v>772551</v>
      </c>
      <c r="F51" s="2">
        <v>999956</v>
      </c>
      <c r="G51" t="s">
        <v>12</v>
      </c>
      <c r="H51" s="11" t="s">
        <v>0</v>
      </c>
      <c r="I51" s="11" t="s">
        <v>1</v>
      </c>
      <c r="J51" s="11" t="s">
        <v>5</v>
      </c>
      <c r="K51" s="11" t="s">
        <v>2</v>
      </c>
      <c r="L51" s="11" t="s">
        <v>3</v>
      </c>
      <c r="M51" s="11" t="s">
        <v>12</v>
      </c>
      <c r="N51" s="13" t="s">
        <v>5</v>
      </c>
      <c r="O51" s="13" t="s">
        <v>2</v>
      </c>
      <c r="P51" s="14" t="s">
        <v>3</v>
      </c>
      <c r="Q51" s="11" t="s">
        <v>12</v>
      </c>
      <c r="V51" s="3"/>
      <c r="W51" s="3"/>
    </row>
    <row r="52" spans="1:23" ht="15.75" thickBot="1" x14ac:dyDescent="0.3">
      <c r="A52" s="31"/>
      <c r="B52">
        <v>10</v>
      </c>
      <c r="C52" s="1">
        <v>2432659</v>
      </c>
      <c r="D52" s="2">
        <v>33599684</v>
      </c>
      <c r="E52" s="2">
        <v>806893</v>
      </c>
      <c r="F52" s="2">
        <v>1028686</v>
      </c>
      <c r="G52">
        <v>10</v>
      </c>
      <c r="H52" s="6">
        <f>(C52-C51)*0.33*3/327680</f>
        <v>0.23374731445312502</v>
      </c>
      <c r="I52" s="6">
        <f>(D52-D51)*0.0011*3/327680</f>
        <v>2.5583560180664064E-3</v>
      </c>
      <c r="J52" s="6">
        <f>(E52-E51)*17.4*3/327680</f>
        <v>5.4707409667968747</v>
      </c>
      <c r="K52" s="6">
        <f>(F52-F51)*18.8*3/327680</f>
        <v>4.9449829101562504</v>
      </c>
      <c r="L52" s="6">
        <f t="shared" si="22"/>
        <v>10.652029547424316</v>
      </c>
      <c r="M52">
        <v>10</v>
      </c>
      <c r="N52" s="7">
        <f t="shared" si="30"/>
        <v>0.10362547336340731</v>
      </c>
      <c r="O52" s="7">
        <f t="shared" si="31"/>
        <v>8.6691510387592222E-2</v>
      </c>
      <c r="P52" s="9">
        <f t="shared" si="32"/>
        <v>0.19031698375099954</v>
      </c>
      <c r="Q52">
        <v>10</v>
      </c>
      <c r="V52" s="3"/>
      <c r="W52" s="3"/>
    </row>
    <row r="53" spans="1:23" ht="15.75" thickBot="1" x14ac:dyDescent="0.3">
      <c r="A53" s="31"/>
      <c r="B53">
        <v>20</v>
      </c>
      <c r="C53" s="1">
        <v>2486573</v>
      </c>
      <c r="D53" s="2">
        <v>33873404</v>
      </c>
      <c r="E53" s="2">
        <v>829159</v>
      </c>
      <c r="F53" s="2">
        <v>1050113</v>
      </c>
      <c r="G53">
        <v>20</v>
      </c>
      <c r="H53" s="6">
        <f t="shared" ref="H53:H61" si="37">(C53-C52)*0.33*3/327680</f>
        <v>0.16288714599609377</v>
      </c>
      <c r="I53" s="6">
        <f t="shared" ref="I53:I61" si="38">(D53-D52)*0.0011*3/327680</f>
        <v>2.7565795898437501E-3</v>
      </c>
      <c r="J53" s="6">
        <f t="shared" ref="J53:J61" si="39">(E53-E52)*17.4*3/327680</f>
        <v>3.5470129394531247</v>
      </c>
      <c r="K53" s="6">
        <f t="shared" ref="K53:K61" si="40">(F53-F52)*18.8*3/327680</f>
        <v>3.687996826171875</v>
      </c>
      <c r="L53" s="6">
        <f t="shared" si="22"/>
        <v>7.400653491210937</v>
      </c>
      <c r="M53">
        <v>20</v>
      </c>
      <c r="N53" s="7">
        <f t="shared" si="30"/>
        <v>6.7959979733483097E-2</v>
      </c>
      <c r="O53" s="7">
        <f t="shared" si="31"/>
        <v>6.5399195443696323E-2</v>
      </c>
      <c r="P53" s="9">
        <f t="shared" si="32"/>
        <v>0.13335917517717943</v>
      </c>
      <c r="Q53">
        <v>20</v>
      </c>
      <c r="V53" s="3"/>
      <c r="W53" s="3"/>
    </row>
    <row r="54" spans="1:23" ht="15.75" thickBot="1" x14ac:dyDescent="0.3">
      <c r="A54" s="31"/>
      <c r="B54">
        <v>30</v>
      </c>
      <c r="C54" s="1">
        <v>2530540</v>
      </c>
      <c r="D54" s="2">
        <v>34152737</v>
      </c>
      <c r="E54" s="2">
        <v>843609</v>
      </c>
      <c r="F54" s="2">
        <v>1069233</v>
      </c>
      <c r="G54">
        <v>30</v>
      </c>
      <c r="H54" s="6">
        <f t="shared" si="37"/>
        <v>0.13283486938476563</v>
      </c>
      <c r="I54" s="6">
        <f t="shared" si="38"/>
        <v>2.8131069946289063E-3</v>
      </c>
      <c r="J54" s="6">
        <f t="shared" si="39"/>
        <v>2.3019104003906246</v>
      </c>
      <c r="K54" s="6">
        <f t="shared" si="40"/>
        <v>3.2909179687500001</v>
      </c>
      <c r="L54" s="6">
        <f t="shared" si="22"/>
        <v>5.7284763455200194</v>
      </c>
      <c r="M54">
        <v>30</v>
      </c>
      <c r="N54" s="7">
        <f t="shared" si="30"/>
        <v>4.4695329415403648E-2</v>
      </c>
      <c r="O54" s="7">
        <f t="shared" si="31"/>
        <v>5.9140117537890502E-2</v>
      </c>
      <c r="P54" s="9">
        <f t="shared" si="32"/>
        <v>0.10383544695329415</v>
      </c>
      <c r="Q54">
        <v>30</v>
      </c>
      <c r="V54" s="3"/>
      <c r="W54" s="3"/>
    </row>
    <row r="55" spans="1:23" ht="15.75" thickBot="1" x14ac:dyDescent="0.3">
      <c r="A55" s="31"/>
      <c r="B55">
        <v>40</v>
      </c>
      <c r="C55" s="1">
        <v>2577792</v>
      </c>
      <c r="D55" s="2">
        <v>34432968</v>
      </c>
      <c r="E55" s="2">
        <v>857792</v>
      </c>
      <c r="F55" s="2">
        <v>1090526</v>
      </c>
      <c r="G55">
        <v>40</v>
      </c>
      <c r="H55" s="6">
        <f t="shared" si="37"/>
        <v>0.14275964355468748</v>
      </c>
      <c r="I55" s="6">
        <f t="shared" si="38"/>
        <v>2.8221505737304688E-3</v>
      </c>
      <c r="J55" s="6">
        <f t="shared" si="39"/>
        <v>2.2593768310546873</v>
      </c>
      <c r="K55" s="6">
        <f t="shared" si="40"/>
        <v>3.6649328613281256</v>
      </c>
      <c r="L55" s="6">
        <f t="shared" si="22"/>
        <v>6.0698914865112314</v>
      </c>
      <c r="M55">
        <v>40</v>
      </c>
      <c r="N55" s="7">
        <f t="shared" si="30"/>
        <v>4.3309118335913617E-2</v>
      </c>
      <c r="O55" s="7">
        <f t="shared" si="31"/>
        <v>6.5020168985871027E-2</v>
      </c>
      <c r="P55" s="9">
        <f t="shared" si="32"/>
        <v>0.10832928732178465</v>
      </c>
      <c r="Q55">
        <v>40</v>
      </c>
      <c r="V55" s="3"/>
      <c r="W55" s="3"/>
    </row>
    <row r="56" spans="1:23" ht="15.75" thickBot="1" x14ac:dyDescent="0.3">
      <c r="A56" s="31"/>
      <c r="B56">
        <v>50</v>
      </c>
      <c r="C56" s="1">
        <v>2629727</v>
      </c>
      <c r="D56" s="2">
        <v>34708567</v>
      </c>
      <c r="E56" s="2">
        <v>874720</v>
      </c>
      <c r="F56" s="2">
        <v>1113011</v>
      </c>
      <c r="G56">
        <v>50</v>
      </c>
      <c r="H56" s="6">
        <f t="shared" si="37"/>
        <v>0.15690811157226561</v>
      </c>
      <c r="I56" s="6">
        <f t="shared" si="38"/>
        <v>2.7755026245117188E-3</v>
      </c>
      <c r="J56" s="6">
        <f t="shared" si="39"/>
        <v>2.6966601562499997</v>
      </c>
      <c r="K56" s="6">
        <f t="shared" si="40"/>
        <v>3.8700988769531248</v>
      </c>
      <c r="L56" s="6">
        <f t="shared" si="22"/>
        <v>6.7264426473999013</v>
      </c>
      <c r="M56">
        <v>50</v>
      </c>
      <c r="N56" s="7">
        <f t="shared" si="30"/>
        <v>5.1683184035855818E-2</v>
      </c>
      <c r="O56" s="7">
        <f t="shared" si="31"/>
        <v>6.8649361592994923E-2</v>
      </c>
      <c r="P56" s="9">
        <f t="shared" si="32"/>
        <v>0.12033254562885073</v>
      </c>
      <c r="Q56">
        <v>50</v>
      </c>
      <c r="V56" s="3"/>
      <c r="W56" s="3"/>
    </row>
    <row r="57" spans="1:23" ht="15.75" thickBot="1" x14ac:dyDescent="0.3">
      <c r="A57" s="31"/>
      <c r="B57">
        <v>60</v>
      </c>
      <c r="C57" s="1">
        <v>2699247</v>
      </c>
      <c r="D57" s="2">
        <v>34967550</v>
      </c>
      <c r="E57" s="2">
        <v>901055</v>
      </c>
      <c r="F57" s="2">
        <v>1140521</v>
      </c>
      <c r="G57">
        <v>60</v>
      </c>
      <c r="H57" s="6">
        <f t="shared" si="37"/>
        <v>0.21003662109375001</v>
      </c>
      <c r="I57" s="6">
        <f t="shared" si="38"/>
        <v>2.608166198730469E-3</v>
      </c>
      <c r="J57" s="6">
        <f t="shared" si="39"/>
        <v>4.195211791992187</v>
      </c>
      <c r="K57" s="6">
        <f t="shared" si="40"/>
        <v>4.7349975585937498</v>
      </c>
      <c r="L57" s="6">
        <f t="shared" si="22"/>
        <v>9.1428541378784161</v>
      </c>
      <c r="M57">
        <v>60</v>
      </c>
      <c r="N57" s="7">
        <f t="shared" si="30"/>
        <v>8.0166695585732861E-2</v>
      </c>
      <c r="O57" s="7">
        <f t="shared" si="31"/>
        <v>8.3743527456370259E-2</v>
      </c>
      <c r="P57" s="9">
        <f t="shared" si="32"/>
        <v>0.16391022304210312</v>
      </c>
      <c r="Q57">
        <v>60</v>
      </c>
      <c r="V57" s="3"/>
      <c r="W57" s="3"/>
    </row>
    <row r="58" spans="1:23" ht="15.75" thickBot="1" x14ac:dyDescent="0.3">
      <c r="A58" s="31"/>
      <c r="B58">
        <v>70</v>
      </c>
      <c r="C58" s="1">
        <v>2762536</v>
      </c>
      <c r="D58" s="2">
        <v>35231002</v>
      </c>
      <c r="E58" s="2">
        <v>925370</v>
      </c>
      <c r="F58" s="2">
        <v>1165256</v>
      </c>
      <c r="G58">
        <v>70</v>
      </c>
      <c r="H58" s="6">
        <f t="shared" si="37"/>
        <v>0.1912112731933594</v>
      </c>
      <c r="I58" s="6">
        <f t="shared" si="38"/>
        <v>2.6531726074218755E-3</v>
      </c>
      <c r="J58" s="6">
        <f t="shared" si="39"/>
        <v>3.8734222412109367</v>
      </c>
      <c r="K58" s="6">
        <f t="shared" si="40"/>
        <v>4.2573669433593748</v>
      </c>
      <c r="L58" s="6">
        <f t="shared" si="22"/>
        <v>8.3246536303710919</v>
      </c>
      <c r="M58">
        <v>70</v>
      </c>
      <c r="N58" s="7">
        <f t="shared" si="30"/>
        <v>7.4416739864296186E-2</v>
      </c>
      <c r="O58" s="7">
        <f t="shared" si="31"/>
        <v>7.5702161650971253E-2</v>
      </c>
      <c r="P58" s="9">
        <f t="shared" si="32"/>
        <v>0.15011890151526744</v>
      </c>
      <c r="Q58">
        <v>70</v>
      </c>
      <c r="V58" s="3"/>
      <c r="W58" s="3"/>
    </row>
    <row r="59" spans="1:23" ht="15.75" thickBot="1" x14ac:dyDescent="0.3">
      <c r="A59" s="31"/>
      <c r="B59">
        <v>80</v>
      </c>
      <c r="C59" s="1">
        <v>2820628</v>
      </c>
      <c r="D59" s="2">
        <v>35500152</v>
      </c>
      <c r="E59" s="2">
        <v>945835</v>
      </c>
      <c r="F59" s="2">
        <v>1190364</v>
      </c>
      <c r="G59">
        <v>80</v>
      </c>
      <c r="H59" s="6">
        <f t="shared" si="37"/>
        <v>0.17550988769531251</v>
      </c>
      <c r="I59" s="6">
        <f t="shared" si="38"/>
        <v>2.7105560302734372E-3</v>
      </c>
      <c r="J59" s="6">
        <f t="shared" si="39"/>
        <v>3.2601104736328126</v>
      </c>
      <c r="K59" s="6">
        <f t="shared" si="40"/>
        <v>4.3215673828125007</v>
      </c>
      <c r="L59" s="6">
        <f t="shared" si="22"/>
        <v>7.7598983001708994</v>
      </c>
      <c r="M59">
        <v>80</v>
      </c>
      <c r="N59" s="7">
        <f t="shared" si="30"/>
        <v>6.253781605050697E-2</v>
      </c>
      <c r="O59" s="7">
        <f t="shared" si="31"/>
        <v>7.6726092616473437E-2</v>
      </c>
      <c r="P59" s="9">
        <f t="shared" si="32"/>
        <v>0.13926390866698041</v>
      </c>
      <c r="Q59">
        <v>80</v>
      </c>
      <c r="V59" s="3"/>
      <c r="W59" s="3"/>
    </row>
    <row r="60" spans="1:23" ht="15.75" thickBot="1" x14ac:dyDescent="0.3">
      <c r="A60" s="31"/>
      <c r="B60">
        <v>90</v>
      </c>
      <c r="C60" s="1">
        <v>2876632</v>
      </c>
      <c r="D60" s="2">
        <v>35771655</v>
      </c>
      <c r="E60" s="2">
        <v>964289</v>
      </c>
      <c r="F60" s="2">
        <v>1214660</v>
      </c>
      <c r="G60">
        <v>90</v>
      </c>
      <c r="H60" s="6">
        <f t="shared" si="37"/>
        <v>0.16920153808593749</v>
      </c>
      <c r="I60" s="6">
        <f t="shared" si="38"/>
        <v>2.7342526245117188E-3</v>
      </c>
      <c r="J60" s="6">
        <f t="shared" si="39"/>
        <v>2.9397546386718747</v>
      </c>
      <c r="K60" s="6">
        <f t="shared" si="40"/>
        <v>4.1818066406250001</v>
      </c>
      <c r="L60" s="6">
        <f t="shared" si="22"/>
        <v>7.2934970700073238</v>
      </c>
      <c r="M60">
        <v>90</v>
      </c>
      <c r="N60" s="7">
        <f t="shared" si="30"/>
        <v>5.6346887242104751E-2</v>
      </c>
      <c r="O60" s="7">
        <f t="shared" si="31"/>
        <v>7.4184673915366692E-2</v>
      </c>
      <c r="P60" s="9">
        <f t="shared" si="32"/>
        <v>0.13053156115747144</v>
      </c>
      <c r="Q60">
        <v>90</v>
      </c>
      <c r="V60" s="3"/>
      <c r="W60" s="3"/>
    </row>
    <row r="61" spans="1:23" s="10" customFormat="1" ht="15.75" thickBot="1" x14ac:dyDescent="0.3">
      <c r="A61" s="31"/>
      <c r="B61">
        <v>100</v>
      </c>
      <c r="C61" s="1">
        <v>2948211</v>
      </c>
      <c r="D61" s="2">
        <v>36027608</v>
      </c>
      <c r="E61" s="2">
        <v>1001138</v>
      </c>
      <c r="F61" s="2">
        <v>1239310</v>
      </c>
      <c r="G61">
        <v>100</v>
      </c>
      <c r="H61" s="6">
        <f t="shared" si="37"/>
        <v>0.21625735473632809</v>
      </c>
      <c r="I61" s="6">
        <f t="shared" si="38"/>
        <v>2.5776516723632816E-3</v>
      </c>
      <c r="J61" s="6">
        <f t="shared" si="39"/>
        <v>5.8701104736328116</v>
      </c>
      <c r="K61" s="6">
        <f t="shared" si="40"/>
        <v>4.24273681640625</v>
      </c>
      <c r="L61" s="6">
        <f t="shared" si="22"/>
        <v>10.331682296447752</v>
      </c>
      <c r="M61">
        <v>100</v>
      </c>
      <c r="N61" s="7">
        <f t="shared" si="30"/>
        <v>0.11250503767570802</v>
      </c>
      <c r="O61" s="7">
        <f t="shared" si="31"/>
        <v>7.5259821941062247E-2</v>
      </c>
      <c r="P61" s="9">
        <f t="shared" si="32"/>
        <v>0.18776485961677025</v>
      </c>
      <c r="Q61">
        <v>100</v>
      </c>
      <c r="V61" s="12"/>
      <c r="W61" s="12"/>
    </row>
    <row r="62" spans="1:23" ht="15.75" thickBot="1" x14ac:dyDescent="0.3">
      <c r="A62" s="18"/>
      <c r="C62" s="1"/>
      <c r="D62" s="2"/>
      <c r="E62" s="2"/>
      <c r="F62" s="2"/>
      <c r="L62" s="6">
        <f>AVERAGE(L52:L61)</f>
        <v>7.9430078952941887</v>
      </c>
      <c r="N62" s="7"/>
      <c r="O62" s="7"/>
      <c r="P62" s="9"/>
      <c r="V62" s="3"/>
      <c r="W62" s="3"/>
    </row>
    <row r="63" spans="1:23" ht="15.75" thickBot="1" x14ac:dyDescent="0.3">
      <c r="A63" s="31" t="s">
        <v>13</v>
      </c>
      <c r="B63">
        <v>0</v>
      </c>
      <c r="C63" s="1">
        <v>3020561</v>
      </c>
      <c r="D63" s="2">
        <v>38903186</v>
      </c>
      <c r="E63" s="2">
        <v>1013534</v>
      </c>
      <c r="F63" s="2">
        <v>1271052</v>
      </c>
      <c r="G63" t="s">
        <v>12</v>
      </c>
      <c r="H63" s="11" t="s">
        <v>0</v>
      </c>
      <c r="I63" s="11" t="s">
        <v>1</v>
      </c>
      <c r="J63" s="11" t="s">
        <v>5</v>
      </c>
      <c r="K63" s="11" t="s">
        <v>2</v>
      </c>
      <c r="L63" s="11" t="s">
        <v>3</v>
      </c>
      <c r="M63" s="11" t="s">
        <v>12</v>
      </c>
      <c r="N63" s="13" t="s">
        <v>5</v>
      </c>
      <c r="O63" s="13" t="s">
        <v>2</v>
      </c>
      <c r="P63" s="14" t="s">
        <v>3</v>
      </c>
      <c r="Q63" s="11" t="s">
        <v>12</v>
      </c>
      <c r="V63" s="3"/>
      <c r="W63" s="3"/>
    </row>
    <row r="64" spans="1:23" ht="15.75" thickBot="1" x14ac:dyDescent="0.3">
      <c r="A64" s="31"/>
      <c r="B64">
        <v>10</v>
      </c>
      <c r="C64" s="1">
        <v>3024365</v>
      </c>
      <c r="D64" s="2">
        <v>39226935</v>
      </c>
      <c r="E64" s="2">
        <v>1013534</v>
      </c>
      <c r="F64" s="2">
        <v>1272812</v>
      </c>
      <c r="G64">
        <v>10</v>
      </c>
      <c r="H64" s="6">
        <f>(C64-C63)*0.33*3/327680</f>
        <v>1.1492797851562502E-2</v>
      </c>
      <c r="I64" s="6">
        <f>(D64-D63)*0.0011*3/327680</f>
        <v>3.2604116821289067E-3</v>
      </c>
      <c r="J64" s="6">
        <f>(E64-E$63)*17.4*3/32768</f>
        <v>0</v>
      </c>
      <c r="K64" s="6">
        <f>(F64-F63)*18.8*3/327680</f>
        <v>0.30292968749999999</v>
      </c>
      <c r="L64" s="6">
        <f t="shared" ref="L64:L73" si="41">SUM(H64:K64)</f>
        <v>0.3176828970336914</v>
      </c>
      <c r="M64">
        <v>10</v>
      </c>
      <c r="N64" s="7">
        <f t="shared" ref="N64:N73" si="42">(E64-E63)/(C64-C63+D64-D63)</f>
        <v>0</v>
      </c>
      <c r="O64" s="7">
        <f t="shared" ref="O64:O73" si="43">(F64-F63)/(C64-C63+D64-D63)</f>
        <v>5.3731762493398018E-3</v>
      </c>
      <c r="P64" s="9">
        <f t="shared" ref="P64:P73" si="44">SUM(N64:O64)</f>
        <v>5.3731762493398018E-3</v>
      </c>
      <c r="Q64">
        <v>10</v>
      </c>
      <c r="V64" s="3"/>
      <c r="W64" s="3"/>
    </row>
    <row r="65" spans="1:23" ht="15.75" thickBot="1" x14ac:dyDescent="0.3">
      <c r="A65" s="31"/>
      <c r="B65">
        <v>20</v>
      </c>
      <c r="C65" s="1">
        <v>3028151</v>
      </c>
      <c r="D65" s="2">
        <v>39550710</v>
      </c>
      <c r="E65" s="2">
        <v>1013534</v>
      </c>
      <c r="F65" s="2">
        <v>1274696</v>
      </c>
      <c r="G65">
        <v>20</v>
      </c>
      <c r="H65" s="6">
        <f t="shared" ref="H65:H73" si="45">(C65-C64)*0.33*3/327680</f>
        <v>1.1438415527343751E-2</v>
      </c>
      <c r="I65" s="6">
        <f t="shared" ref="I65:I73" si="46">(D65-D64)*0.0011*3/327680</f>
        <v>3.2606735229492186E-3</v>
      </c>
      <c r="J65" s="6">
        <f t="shared" ref="J65:J73" si="47">(E65-E$63)*17.4*3/32768</f>
        <v>0</v>
      </c>
      <c r="K65" s="6">
        <f t="shared" ref="K65:K73" si="48">(F65-F64)*18.8*3/327680</f>
        <v>0.32427246093750001</v>
      </c>
      <c r="L65" s="6">
        <f t="shared" si="41"/>
        <v>0.338971549987793</v>
      </c>
      <c r="M65">
        <v>20</v>
      </c>
      <c r="N65" s="7">
        <f t="shared" si="42"/>
        <v>0</v>
      </c>
      <c r="O65" s="7">
        <f>(F65-F64)/(C65-C64+D65-D64)</f>
        <v>5.751600465256853E-3</v>
      </c>
      <c r="P65" s="9">
        <f t="shared" si="44"/>
        <v>5.751600465256853E-3</v>
      </c>
      <c r="Q65">
        <v>20</v>
      </c>
      <c r="V65" s="3"/>
      <c r="W65" s="3"/>
    </row>
    <row r="66" spans="1:23" ht="15.75" thickBot="1" x14ac:dyDescent="0.3">
      <c r="A66" s="31"/>
      <c r="B66">
        <v>30</v>
      </c>
      <c r="C66" s="1">
        <v>3031960</v>
      </c>
      <c r="D66" s="2">
        <v>39874463</v>
      </c>
      <c r="E66" s="2">
        <v>1013534</v>
      </c>
      <c r="F66" s="2">
        <v>1276480</v>
      </c>
      <c r="G66">
        <v>30</v>
      </c>
      <c r="H66" s="6">
        <f t="shared" si="45"/>
        <v>1.1507904052734375E-2</v>
      </c>
      <c r="I66" s="6">
        <f t="shared" si="46"/>
        <v>3.2604519653320315E-3</v>
      </c>
      <c r="J66" s="6">
        <f t="shared" si="47"/>
        <v>0</v>
      </c>
      <c r="K66" s="6">
        <f t="shared" si="48"/>
        <v>0.30706054687500001</v>
      </c>
      <c r="L66" s="6">
        <f t="shared" si="41"/>
        <v>0.32182890289306643</v>
      </c>
      <c r="M66">
        <v>30</v>
      </c>
      <c r="N66" s="7">
        <f t="shared" si="42"/>
        <v>0</v>
      </c>
      <c r="O66" s="7">
        <f t="shared" si="43"/>
        <v>5.4462971895396905E-3</v>
      </c>
      <c r="P66" s="9">
        <f t="shared" si="44"/>
        <v>5.4462971895396905E-3</v>
      </c>
      <c r="Q66">
        <v>30</v>
      </c>
      <c r="V66" s="3"/>
      <c r="W66" s="3"/>
    </row>
    <row r="67" spans="1:23" ht="15.75" thickBot="1" x14ac:dyDescent="0.3">
      <c r="A67" s="31"/>
      <c r="B67">
        <v>40</v>
      </c>
      <c r="C67" s="1">
        <v>3035774</v>
      </c>
      <c r="D67" s="2">
        <v>40198209</v>
      </c>
      <c r="E67" s="2">
        <v>1013534</v>
      </c>
      <c r="F67" s="2">
        <v>1278263</v>
      </c>
      <c r="G67">
        <v>40</v>
      </c>
      <c r="H67" s="6">
        <f t="shared" si="45"/>
        <v>1.1523010253906252E-2</v>
      </c>
      <c r="I67" s="6">
        <f t="shared" si="46"/>
        <v>3.2603814697265629E-3</v>
      </c>
      <c r="J67" s="6">
        <f t="shared" si="47"/>
        <v>0</v>
      </c>
      <c r="K67" s="6">
        <f t="shared" si="48"/>
        <v>0.30688842773437502</v>
      </c>
      <c r="L67" s="6">
        <f t="shared" si="41"/>
        <v>0.32167181945800782</v>
      </c>
      <c r="M67">
        <v>40</v>
      </c>
      <c r="N67" s="7">
        <f t="shared" si="42"/>
        <v>0</v>
      </c>
      <c r="O67" s="7">
        <f t="shared" si="43"/>
        <v>5.4432775674685555E-3</v>
      </c>
      <c r="P67" s="9">
        <f t="shared" si="44"/>
        <v>5.4432775674685555E-3</v>
      </c>
      <c r="Q67">
        <v>40</v>
      </c>
      <c r="V67" s="3"/>
      <c r="W67" s="3"/>
    </row>
    <row r="68" spans="1:23" ht="15.75" thickBot="1" x14ac:dyDescent="0.3">
      <c r="A68" s="31"/>
      <c r="B68">
        <v>50</v>
      </c>
      <c r="C68" s="1">
        <v>3039561</v>
      </c>
      <c r="D68" s="2">
        <v>40521975</v>
      </c>
      <c r="E68" s="2">
        <v>1013534</v>
      </c>
      <c r="F68" s="2">
        <v>1280048</v>
      </c>
      <c r="G68">
        <v>50</v>
      </c>
      <c r="H68" s="6">
        <f t="shared" si="45"/>
        <v>1.1441436767578125E-2</v>
      </c>
      <c r="I68" s="6">
        <f t="shared" si="46"/>
        <v>3.2605828857421872E-3</v>
      </c>
      <c r="J68" s="6">
        <f t="shared" si="47"/>
        <v>0</v>
      </c>
      <c r="K68" s="6">
        <f t="shared" si="48"/>
        <v>0.30723266601562499</v>
      </c>
      <c r="L68" s="6">
        <f t="shared" si="41"/>
        <v>0.32193468566894529</v>
      </c>
      <c r="M68">
        <v>50</v>
      </c>
      <c r="N68" s="7">
        <f t="shared" si="42"/>
        <v>0</v>
      </c>
      <c r="O68" s="7">
        <f t="shared" si="43"/>
        <v>5.4494997756088324E-3</v>
      </c>
      <c r="P68" s="9">
        <f t="shared" si="44"/>
        <v>5.4494997756088324E-3</v>
      </c>
      <c r="Q68">
        <v>50</v>
      </c>
      <c r="V68" s="3"/>
      <c r="W68" s="3"/>
    </row>
    <row r="69" spans="1:23" ht="15.75" thickBot="1" x14ac:dyDescent="0.3">
      <c r="A69" s="31"/>
      <c r="B69">
        <v>60</v>
      </c>
      <c r="C69" s="1">
        <v>3043369</v>
      </c>
      <c r="D69" s="2">
        <v>40845721</v>
      </c>
      <c r="E69" s="2">
        <v>1013534</v>
      </c>
      <c r="F69" s="2">
        <v>1281946</v>
      </c>
      <c r="G69">
        <v>60</v>
      </c>
      <c r="H69" s="6">
        <f t="shared" si="45"/>
        <v>1.1504882812500001E-2</v>
      </c>
      <c r="I69" s="6">
        <f t="shared" si="46"/>
        <v>3.2603814697265629E-3</v>
      </c>
      <c r="J69" s="6">
        <f t="shared" si="47"/>
        <v>0</v>
      </c>
      <c r="K69" s="6">
        <f t="shared" si="48"/>
        <v>0.32668212890625004</v>
      </c>
      <c r="L69" s="6">
        <f t="shared" si="41"/>
        <v>0.34144739318847661</v>
      </c>
      <c r="M69">
        <v>60</v>
      </c>
      <c r="N69" s="7">
        <f t="shared" si="42"/>
        <v>0</v>
      </c>
      <c r="O69" s="7">
        <f t="shared" si="43"/>
        <v>5.7944644241865462E-3</v>
      </c>
      <c r="P69" s="9">
        <f t="shared" si="44"/>
        <v>5.7944644241865462E-3</v>
      </c>
      <c r="Q69">
        <v>60</v>
      </c>
      <c r="V69" s="3"/>
      <c r="W69" s="3"/>
    </row>
    <row r="70" spans="1:23" ht="15.75" thickBot="1" x14ac:dyDescent="0.3">
      <c r="A70" s="31"/>
      <c r="B70">
        <v>70</v>
      </c>
      <c r="C70" s="1">
        <v>3047182</v>
      </c>
      <c r="D70" s="2">
        <v>41169459</v>
      </c>
      <c r="E70" s="2">
        <v>1013534</v>
      </c>
      <c r="F70" s="2">
        <v>1283723</v>
      </c>
      <c r="G70">
        <v>70</v>
      </c>
      <c r="H70" s="6">
        <f t="shared" si="45"/>
        <v>1.1519989013671874E-2</v>
      </c>
      <c r="I70" s="6">
        <f t="shared" si="46"/>
        <v>3.2603009033203125E-3</v>
      </c>
      <c r="J70" s="6">
        <f t="shared" si="47"/>
        <v>0</v>
      </c>
      <c r="K70" s="6">
        <f t="shared" si="48"/>
        <v>0.30585571289062496</v>
      </c>
      <c r="L70" s="6">
        <f t="shared" si="41"/>
        <v>0.32063600280761717</v>
      </c>
      <c r="M70">
        <v>70</v>
      </c>
      <c r="N70" s="7">
        <f t="shared" si="42"/>
        <v>0</v>
      </c>
      <c r="O70" s="7">
        <f t="shared" si="43"/>
        <v>5.4251093722809578E-3</v>
      </c>
      <c r="P70" s="9">
        <f t="shared" si="44"/>
        <v>5.4251093722809578E-3</v>
      </c>
      <c r="Q70">
        <v>70</v>
      </c>
      <c r="V70" s="3"/>
      <c r="W70" s="3"/>
    </row>
    <row r="71" spans="1:23" ht="15.75" thickBot="1" x14ac:dyDescent="0.3">
      <c r="A71" s="31"/>
      <c r="B71">
        <v>80</v>
      </c>
      <c r="C71" s="1">
        <v>3050968</v>
      </c>
      <c r="D71" s="2">
        <v>41493226</v>
      </c>
      <c r="E71" s="2">
        <v>1013534</v>
      </c>
      <c r="F71" s="2">
        <v>1285483</v>
      </c>
      <c r="G71">
        <v>80</v>
      </c>
      <c r="H71" s="6">
        <f t="shared" si="45"/>
        <v>1.1438415527343751E-2</v>
      </c>
      <c r="I71" s="6">
        <f t="shared" si="46"/>
        <v>3.2605929565429686E-3</v>
      </c>
      <c r="J71" s="6">
        <f t="shared" si="47"/>
        <v>0</v>
      </c>
      <c r="K71" s="6">
        <f t="shared" si="48"/>
        <v>0.30292968749999999</v>
      </c>
      <c r="L71" s="6">
        <f t="shared" si="41"/>
        <v>0.31762869598388671</v>
      </c>
      <c r="M71">
        <v>80</v>
      </c>
      <c r="N71" s="7">
        <f t="shared" si="42"/>
        <v>0</v>
      </c>
      <c r="O71" s="7">
        <f t="shared" si="43"/>
        <v>5.3731762493398018E-3</v>
      </c>
      <c r="P71" s="9">
        <f t="shared" si="44"/>
        <v>5.3731762493398018E-3</v>
      </c>
      <c r="Q71">
        <v>80</v>
      </c>
      <c r="V71" s="3"/>
      <c r="W71" s="3"/>
    </row>
    <row r="72" spans="1:23" ht="15.75" thickBot="1" x14ac:dyDescent="0.3">
      <c r="A72" s="31"/>
      <c r="B72">
        <v>90</v>
      </c>
      <c r="C72" s="1">
        <v>3054777</v>
      </c>
      <c r="D72" s="2">
        <v>41816970</v>
      </c>
      <c r="E72" s="2">
        <v>1013534</v>
      </c>
      <c r="F72" s="2">
        <v>1287243</v>
      </c>
      <c r="G72">
        <v>90</v>
      </c>
      <c r="H72" s="6">
        <f t="shared" si="45"/>
        <v>1.1507904052734375E-2</v>
      </c>
      <c r="I72" s="6">
        <f t="shared" si="46"/>
        <v>3.2603613281250001E-3</v>
      </c>
      <c r="J72" s="6">
        <f t="shared" si="47"/>
        <v>0</v>
      </c>
      <c r="K72" s="6">
        <f t="shared" si="48"/>
        <v>0.30292968749999999</v>
      </c>
      <c r="L72" s="6">
        <f t="shared" si="41"/>
        <v>0.31769795288085934</v>
      </c>
      <c r="M72">
        <v>90</v>
      </c>
      <c r="N72" s="7">
        <f t="shared" si="42"/>
        <v>0</v>
      </c>
      <c r="O72" s="7">
        <f t="shared" si="43"/>
        <v>5.3731762493398018E-3</v>
      </c>
      <c r="P72" s="9">
        <f t="shared" si="44"/>
        <v>5.3731762493398018E-3</v>
      </c>
      <c r="Q72">
        <v>90</v>
      </c>
    </row>
    <row r="73" spans="1:23" ht="15.75" thickBot="1" x14ac:dyDescent="0.3">
      <c r="A73" s="31"/>
      <c r="B73">
        <v>100</v>
      </c>
      <c r="C73" s="1">
        <v>3058592</v>
      </c>
      <c r="D73" s="2">
        <v>42140707</v>
      </c>
      <c r="E73" s="2">
        <v>1013534</v>
      </c>
      <c r="F73" s="2">
        <v>1289003</v>
      </c>
      <c r="G73">
        <v>100</v>
      </c>
      <c r="H73" s="6">
        <f t="shared" si="45"/>
        <v>1.1526031494140627E-2</v>
      </c>
      <c r="I73" s="6">
        <f t="shared" si="46"/>
        <v>3.2602908325195315E-3</v>
      </c>
      <c r="J73" s="6">
        <f t="shared" si="47"/>
        <v>0</v>
      </c>
      <c r="K73" s="6">
        <f t="shared" si="48"/>
        <v>0.30292968749999999</v>
      </c>
      <c r="L73" s="6">
        <f t="shared" si="41"/>
        <v>0.31771600982666015</v>
      </c>
      <c r="M73">
        <v>100</v>
      </c>
      <c r="N73" s="7">
        <f t="shared" si="42"/>
        <v>0</v>
      </c>
      <c r="O73" s="7">
        <f t="shared" si="43"/>
        <v>5.3731926533802264E-3</v>
      </c>
      <c r="P73" s="9">
        <f t="shared" si="44"/>
        <v>5.3731926533802264E-3</v>
      </c>
      <c r="Q73">
        <v>100</v>
      </c>
    </row>
    <row r="74" spans="1:23" x14ac:dyDescent="0.25">
      <c r="L74" s="6">
        <f>AVERAGE(L64:L73)</f>
        <v>0.32372159097290043</v>
      </c>
    </row>
  </sheetData>
  <mergeCells count="13">
    <mergeCell ref="A63:A73"/>
    <mergeCell ref="R2:U2"/>
    <mergeCell ref="A3:A13"/>
    <mergeCell ref="A15:A25"/>
    <mergeCell ref="A27:A37"/>
    <mergeCell ref="A39:A49"/>
    <mergeCell ref="A51:A61"/>
    <mergeCell ref="C1:F1"/>
    <mergeCell ref="H1:L1"/>
    <mergeCell ref="N1:P1"/>
    <mergeCell ref="R1:U1"/>
    <mergeCell ref="H2:L2"/>
    <mergeCell ref="N2:P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E15" sqref="E15"/>
    </sheetView>
  </sheetViews>
  <sheetFormatPr defaultColWidth="11.42578125" defaultRowHeight="15" x14ac:dyDescent="0.25"/>
  <cols>
    <col min="2" max="2" width="15" bestFit="1" customWidth="1"/>
    <col min="4" max="4" width="22.85546875" bestFit="1" customWidth="1"/>
  </cols>
  <sheetData>
    <row r="1" spans="1:3" x14ac:dyDescent="0.25">
      <c r="B1" t="s">
        <v>28</v>
      </c>
      <c r="C1" t="s">
        <v>27</v>
      </c>
    </row>
    <row r="2" spans="1:3" x14ac:dyDescent="0.25">
      <c r="A2" t="s">
        <v>21</v>
      </c>
      <c r="B2">
        <v>0.37163831899999999</v>
      </c>
      <c r="C2">
        <v>0.32372159099999998</v>
      </c>
    </row>
    <row r="3" spans="1:3" x14ac:dyDescent="0.25">
      <c r="A3" t="s">
        <v>22</v>
      </c>
      <c r="B3">
        <v>1.212683417</v>
      </c>
      <c r="C3">
        <v>1.9354905689999999</v>
      </c>
    </row>
    <row r="4" spans="1:3" x14ac:dyDescent="0.25">
      <c r="A4" t="s">
        <v>23</v>
      </c>
      <c r="B4">
        <v>1.9396401990000001</v>
      </c>
      <c r="C4">
        <v>3.1513985980000001</v>
      </c>
    </row>
    <row r="5" spans="1:3" x14ac:dyDescent="0.25">
      <c r="A5" t="s">
        <v>24</v>
      </c>
      <c r="B5">
        <v>2.8531487590000002</v>
      </c>
      <c r="C5">
        <v>5.8328153379999996</v>
      </c>
    </row>
    <row r="6" spans="1:3" x14ac:dyDescent="0.25">
      <c r="A6" t="s">
        <v>25</v>
      </c>
      <c r="B6">
        <v>3.3162548589999998</v>
      </c>
      <c r="C6">
        <v>7.9884769210000002</v>
      </c>
    </row>
    <row r="7" spans="1:3" x14ac:dyDescent="0.25">
      <c r="A7" t="s">
        <v>26</v>
      </c>
      <c r="B7">
        <v>4.0876387809999999</v>
      </c>
      <c r="C7">
        <v>7.943007895</v>
      </c>
    </row>
    <row r="9" spans="1:3" x14ac:dyDescent="0.25">
      <c r="A9" t="s">
        <v>30</v>
      </c>
    </row>
    <row r="10" spans="1:3" x14ac:dyDescent="0.25">
      <c r="A10" s="22"/>
      <c r="B10" s="40" t="s">
        <v>29</v>
      </c>
      <c r="C10" s="40"/>
    </row>
    <row r="11" spans="1:3" x14ac:dyDescent="0.25">
      <c r="A11" s="23"/>
      <c r="B11" s="23" t="s">
        <v>28</v>
      </c>
      <c r="C11" s="23" t="s">
        <v>27</v>
      </c>
    </row>
    <row r="12" spans="1:3" ht="15.75" x14ac:dyDescent="0.3">
      <c r="A12" s="23" t="s">
        <v>21</v>
      </c>
      <c r="B12" s="21">
        <f>2500*1.5*2/(B2* 24 * 365)</f>
        <v>2.303757012639065</v>
      </c>
      <c r="C12" s="21">
        <f>2500*1.5*2/(C2* 24 * 365)</f>
        <v>2.6447552692327028</v>
      </c>
    </row>
    <row r="13" spans="1:3" ht="15.75" x14ac:dyDescent="0.3">
      <c r="A13" s="23" t="s">
        <v>22</v>
      </c>
      <c r="B13" s="21">
        <f t="shared" ref="B13:C13" si="0">2500*1.5*2/(B3* 24 * 365)</f>
        <v>0.70600815642360171</v>
      </c>
      <c r="C13" s="21">
        <f t="shared" si="0"/>
        <v>0.44235006735475541</v>
      </c>
    </row>
    <row r="14" spans="1:3" ht="15.75" x14ac:dyDescent="0.3">
      <c r="A14" s="23" t="s">
        <v>23</v>
      </c>
      <c r="B14" s="21">
        <f t="shared" ref="B14:C14" si="1">2500*1.5*2/(B4* 24 * 365)</f>
        <v>0.44140371188586813</v>
      </c>
      <c r="C14" s="21">
        <f t="shared" si="1"/>
        <v>0.27167759232519778</v>
      </c>
    </row>
    <row r="15" spans="1:3" ht="15.75" x14ac:dyDescent="0.3">
      <c r="A15" s="23" t="s">
        <v>24</v>
      </c>
      <c r="B15" s="21">
        <f t="shared" ref="B15:C15" si="2">2500*1.5*2/(B5* 24 * 365)</f>
        <v>0.30007702222358734</v>
      </c>
      <c r="C15" s="21">
        <f t="shared" si="2"/>
        <v>0.14678407149011716</v>
      </c>
    </row>
    <row r="16" spans="1:3" ht="15.75" x14ac:dyDescent="0.3">
      <c r="A16" s="23" t="s">
        <v>25</v>
      </c>
      <c r="B16" s="21">
        <f t="shared" ref="B16:C16" si="3">2500*1.5*2/(B6* 24 * 365)</f>
        <v>0.25817207059285424</v>
      </c>
      <c r="C16" s="21">
        <f t="shared" si="3"/>
        <v>0.10717492108050916</v>
      </c>
    </row>
    <row r="17" spans="1:4" ht="15.75" x14ac:dyDescent="0.3">
      <c r="A17" s="23" t="s">
        <v>26</v>
      </c>
      <c r="B17" s="21">
        <f t="shared" ref="B17:C17" si="4">2500*1.5*2/(B7* 24 * 365)</f>
        <v>0.20945206497727564</v>
      </c>
      <c r="C17" s="21">
        <f t="shared" si="4"/>
        <v>0.10778843416491958</v>
      </c>
    </row>
    <row r="19" spans="1:4" x14ac:dyDescent="0.25">
      <c r="A19" s="26"/>
    </row>
    <row r="20" spans="1:4" s="10" customFormat="1" x14ac:dyDescent="0.25">
      <c r="A20" s="29"/>
      <c r="B20" s="28"/>
      <c r="C20" s="28"/>
      <c r="D20" s="29"/>
    </row>
    <row r="21" spans="1:4" s="10" customFormat="1" x14ac:dyDescent="0.25">
      <c r="A21" s="27"/>
      <c r="B21" s="27"/>
      <c r="C21" s="27"/>
      <c r="D21" s="27"/>
    </row>
    <row r="22" spans="1:4" x14ac:dyDescent="0.25">
      <c r="A22" s="25"/>
      <c r="B22" s="19"/>
      <c r="C22" s="30"/>
      <c r="D22" s="19"/>
    </row>
    <row r="23" spans="1:4" x14ac:dyDescent="0.25">
      <c r="A23" s="25"/>
      <c r="B23" s="19"/>
      <c r="C23" s="30"/>
      <c r="D23" s="19"/>
    </row>
    <row r="24" spans="1:4" x14ac:dyDescent="0.25">
      <c r="A24" s="25"/>
      <c r="B24" s="19"/>
      <c r="C24" s="30"/>
      <c r="D24" s="19"/>
    </row>
    <row r="25" spans="1:4" x14ac:dyDescent="0.25">
      <c r="A25" s="24"/>
    </row>
  </sheetData>
  <mergeCells count="1"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endnode</vt:lpstr>
      <vt:lpstr>router</vt:lpstr>
      <vt:lpstr>battery life</vt:lpstr>
    </vt:vector>
  </TitlesOfParts>
  <Company>DISI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Han</dc:creator>
  <cp:lastModifiedBy>himanshu seth</cp:lastModifiedBy>
  <dcterms:created xsi:type="dcterms:W3CDTF">2015-01-24T20:21:11Z</dcterms:created>
  <dcterms:modified xsi:type="dcterms:W3CDTF">2018-12-11T10:18:20Z</dcterms:modified>
</cp:coreProperties>
</file>