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/>
  <mc:AlternateContent xmlns:mc="http://schemas.openxmlformats.org/markup-compatibility/2006">
    <mc:Choice Requires="x15">
      <x15ac:absPath xmlns:x15ac="http://schemas.microsoft.com/office/spreadsheetml/2010/11/ac" url="C:\Users\nikna\Desktop\Politics of Routing\indexes\"/>
    </mc:Choice>
  </mc:AlternateContent>
  <xr:revisionPtr revIDLastSave="0" documentId="13_ncr:1_{DFAC101D-B7DC-4EB8-914F-3C60C7C9D0D9}" xr6:coauthVersionLast="40" xr6:coauthVersionMax="40" xr10:uidLastSave="{00000000-0000-0000-0000-000000000000}"/>
  <bookViews>
    <workbookView xWindow="3795" yWindow="1005" windowWidth="19125" windowHeight="12585" tabRatio="658" firstSheet="1" activeTab="2" xr2:uid="{00000000-000D-0000-FFFF-FFFF00000000}"/>
  </bookViews>
  <sheets>
    <sheet name="MalRout2019" sheetId="11" r:id="rId1"/>
    <sheet name="GDP2017" sheetId="12" r:id="rId2"/>
    <sheet name="FOTN2018" sheetId="1" r:id="rId3"/>
    <sheet name="HFI2015Short" sheetId="4" r:id="rId4"/>
    <sheet name="HFI2016Short" sheetId="6" r:id="rId5"/>
    <sheet name="SoWL2018Short" sheetId="8" r:id="rId6"/>
    <sheet name="FOTP2017Short" sheetId="10" r:id="rId7"/>
  </sheets>
  <definedNames>
    <definedName name="_xlnm._FilterDatabase" localSheetId="3" hidden="1">HFI2015Short!$A$1:$B$60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7" i="12" l="1"/>
  <c r="F67" i="10"/>
  <c r="F66" i="8"/>
  <c r="F64" i="6"/>
  <c r="F62" i="4"/>
  <c r="J67" i="1"/>
  <c r="H3" i="10" l="1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2" i="10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2" i="8"/>
  <c r="H61" i="6"/>
  <c r="H62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2" i="4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2" i="1"/>
  <c r="L71" i="12"/>
  <c r="L69" i="12"/>
  <c r="L68" i="12"/>
  <c r="L67" i="12"/>
  <c r="K66" i="12"/>
  <c r="I66" i="12"/>
  <c r="L66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2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2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2" i="12"/>
  <c r="B66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2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3" i="12"/>
  <c r="H4" i="12"/>
  <c r="H2" i="12"/>
  <c r="G66" i="12"/>
  <c r="H68" i="10" l="1"/>
  <c r="H65" i="6"/>
  <c r="H67" i="8"/>
  <c r="H63" i="4"/>
  <c r="L68" i="1"/>
  <c r="D3" i="12"/>
  <c r="D4" i="12"/>
  <c r="E4" i="12" s="1"/>
  <c r="F4" i="12" s="1"/>
  <c r="D5" i="12"/>
  <c r="D6" i="12"/>
  <c r="E6" i="12" s="1"/>
  <c r="F6" i="12" s="1"/>
  <c r="D7" i="12"/>
  <c r="E7" i="12" s="1"/>
  <c r="F7" i="12" s="1"/>
  <c r="D8" i="12"/>
  <c r="E8" i="12" s="1"/>
  <c r="F8" i="12" s="1"/>
  <c r="D9" i="12"/>
  <c r="E9" i="12" s="1"/>
  <c r="F9" i="12" s="1"/>
  <c r="D10" i="12"/>
  <c r="E10" i="12" s="1"/>
  <c r="F10" i="12" s="1"/>
  <c r="D11" i="12"/>
  <c r="D12" i="12"/>
  <c r="E12" i="12" s="1"/>
  <c r="F12" i="12" s="1"/>
  <c r="D13" i="12"/>
  <c r="D14" i="12"/>
  <c r="E14" i="12" s="1"/>
  <c r="F14" i="12" s="1"/>
  <c r="D15" i="12"/>
  <c r="D16" i="12"/>
  <c r="E16" i="12" s="1"/>
  <c r="F16" i="12" s="1"/>
  <c r="D17" i="12"/>
  <c r="E17" i="12" s="1"/>
  <c r="F17" i="12" s="1"/>
  <c r="D18" i="12"/>
  <c r="E18" i="12" s="1"/>
  <c r="F18" i="12" s="1"/>
  <c r="D19" i="12"/>
  <c r="D20" i="12"/>
  <c r="D21" i="12"/>
  <c r="D22" i="12"/>
  <c r="E22" i="12" s="1"/>
  <c r="F22" i="12" s="1"/>
  <c r="D23" i="12"/>
  <c r="E23" i="12" s="1"/>
  <c r="F23" i="12" s="1"/>
  <c r="D24" i="12"/>
  <c r="E24" i="12" s="1"/>
  <c r="F24" i="12" s="1"/>
  <c r="D25" i="12"/>
  <c r="E25" i="12" s="1"/>
  <c r="F25" i="12" s="1"/>
  <c r="D26" i="12"/>
  <c r="E26" i="12" s="1"/>
  <c r="F26" i="12" s="1"/>
  <c r="D27" i="12"/>
  <c r="E27" i="12" s="1"/>
  <c r="F27" i="12" s="1"/>
  <c r="D28" i="12"/>
  <c r="E28" i="12" s="1"/>
  <c r="F28" i="12" s="1"/>
  <c r="D29" i="12"/>
  <c r="D30" i="12"/>
  <c r="E30" i="12" s="1"/>
  <c r="F30" i="12" s="1"/>
  <c r="D31" i="12"/>
  <c r="D32" i="12"/>
  <c r="D33" i="12"/>
  <c r="E33" i="12" s="1"/>
  <c r="F33" i="12" s="1"/>
  <c r="D34" i="12"/>
  <c r="E34" i="12" s="1"/>
  <c r="F34" i="12" s="1"/>
  <c r="D35" i="12"/>
  <c r="E35" i="12" s="1"/>
  <c r="F35" i="12" s="1"/>
  <c r="D36" i="12"/>
  <c r="E36" i="12" s="1"/>
  <c r="F36" i="12" s="1"/>
  <c r="D37" i="12"/>
  <c r="D38" i="12"/>
  <c r="E38" i="12" s="1"/>
  <c r="F38" i="12" s="1"/>
  <c r="D39" i="12"/>
  <c r="E39" i="12" s="1"/>
  <c r="F39" i="12" s="1"/>
  <c r="D40" i="12"/>
  <c r="E40" i="12" s="1"/>
  <c r="F40" i="12" s="1"/>
  <c r="D41" i="12"/>
  <c r="E41" i="12" s="1"/>
  <c r="F41" i="12" s="1"/>
  <c r="D42" i="12"/>
  <c r="E42" i="12" s="1"/>
  <c r="F42" i="12" s="1"/>
  <c r="D43" i="12"/>
  <c r="E43" i="12" s="1"/>
  <c r="F43" i="12" s="1"/>
  <c r="D44" i="12"/>
  <c r="D45" i="12"/>
  <c r="E45" i="12" s="1"/>
  <c r="F45" i="12" s="1"/>
  <c r="D46" i="12"/>
  <c r="E46" i="12" s="1"/>
  <c r="F46" i="12" s="1"/>
  <c r="D47" i="12"/>
  <c r="E47" i="12" s="1"/>
  <c r="F47" i="12" s="1"/>
  <c r="D48" i="12"/>
  <c r="E48" i="12" s="1"/>
  <c r="F48" i="12" s="1"/>
  <c r="D49" i="12"/>
  <c r="E49" i="12" s="1"/>
  <c r="F49" i="12" s="1"/>
  <c r="D50" i="12"/>
  <c r="E50" i="12" s="1"/>
  <c r="F50" i="12" s="1"/>
  <c r="D51" i="12"/>
  <c r="E51" i="12" s="1"/>
  <c r="F51" i="12" s="1"/>
  <c r="D52" i="12"/>
  <c r="E52" i="12" s="1"/>
  <c r="F52" i="12" s="1"/>
  <c r="D53" i="12"/>
  <c r="E53" i="12" s="1"/>
  <c r="F53" i="12" s="1"/>
  <c r="D54" i="12"/>
  <c r="E54" i="12" s="1"/>
  <c r="F54" i="12" s="1"/>
  <c r="D55" i="12"/>
  <c r="E55" i="12" s="1"/>
  <c r="F55" i="12" s="1"/>
  <c r="D56" i="12"/>
  <c r="E56" i="12" s="1"/>
  <c r="F56" i="12" s="1"/>
  <c r="D57" i="12"/>
  <c r="E57" i="12" s="1"/>
  <c r="F57" i="12" s="1"/>
  <c r="D58" i="12"/>
  <c r="E58" i="12" s="1"/>
  <c r="F58" i="12" s="1"/>
  <c r="D59" i="12"/>
  <c r="E59" i="12" s="1"/>
  <c r="F59" i="12" s="1"/>
  <c r="D60" i="12"/>
  <c r="E60" i="12" s="1"/>
  <c r="F60" i="12" s="1"/>
  <c r="D61" i="12"/>
  <c r="E61" i="12" s="1"/>
  <c r="F61" i="12" s="1"/>
  <c r="D62" i="12"/>
  <c r="E62" i="12" s="1"/>
  <c r="F62" i="12" s="1"/>
  <c r="D63" i="12"/>
  <c r="E63" i="12" s="1"/>
  <c r="F63" i="12" s="1"/>
  <c r="D64" i="12"/>
  <c r="E64" i="12" s="1"/>
  <c r="F64" i="12" s="1"/>
  <c r="D65" i="12"/>
  <c r="E65" i="12" s="1"/>
  <c r="F65" i="12" s="1"/>
  <c r="D2" i="12"/>
  <c r="E2" i="12" s="1"/>
  <c r="F2" i="12" s="1"/>
  <c r="E44" i="12"/>
  <c r="F44" i="12" s="1"/>
  <c r="E37" i="12"/>
  <c r="F37" i="12" s="1"/>
  <c r="E32" i="12"/>
  <c r="F32" i="12" s="1"/>
  <c r="E31" i="12"/>
  <c r="F31" i="12" s="1"/>
  <c r="E29" i="12"/>
  <c r="F29" i="12" s="1"/>
  <c r="E21" i="12"/>
  <c r="F21" i="12" s="1"/>
  <c r="E20" i="12"/>
  <c r="F20" i="12" s="1"/>
  <c r="E19" i="12"/>
  <c r="F19" i="12" s="1"/>
  <c r="E15" i="12"/>
  <c r="F15" i="12" s="1"/>
  <c r="E13" i="12"/>
  <c r="F13" i="12" s="1"/>
  <c r="E11" i="12"/>
  <c r="F11" i="12" s="1"/>
  <c r="E5" i="12"/>
  <c r="F5" i="12" s="1"/>
  <c r="E3" i="12"/>
  <c r="F3" i="12" s="1"/>
  <c r="F66" i="12" l="1"/>
  <c r="F68" i="12" s="1"/>
  <c r="D65" i="10"/>
  <c r="E65" i="10" s="1"/>
  <c r="F65" i="10" s="1"/>
  <c r="D64" i="10"/>
  <c r="E64" i="10" s="1"/>
  <c r="F64" i="10" s="1"/>
  <c r="D63" i="10"/>
  <c r="E63" i="10" s="1"/>
  <c r="F63" i="10" s="1"/>
  <c r="D62" i="10"/>
  <c r="E62" i="10" s="1"/>
  <c r="F62" i="10" s="1"/>
  <c r="D61" i="10"/>
  <c r="E61" i="10" s="1"/>
  <c r="F61" i="10" s="1"/>
  <c r="D60" i="10"/>
  <c r="E60" i="10" s="1"/>
  <c r="F60" i="10" s="1"/>
  <c r="D59" i="10"/>
  <c r="E59" i="10" s="1"/>
  <c r="F59" i="10" s="1"/>
  <c r="D58" i="10"/>
  <c r="E58" i="10" s="1"/>
  <c r="F58" i="10" s="1"/>
  <c r="D57" i="10"/>
  <c r="E57" i="10" s="1"/>
  <c r="F57" i="10" s="1"/>
  <c r="D56" i="10"/>
  <c r="E56" i="10" s="1"/>
  <c r="F56" i="10" s="1"/>
  <c r="D55" i="10"/>
  <c r="E55" i="10" s="1"/>
  <c r="F55" i="10" s="1"/>
  <c r="D54" i="10"/>
  <c r="E54" i="10" s="1"/>
  <c r="F54" i="10" s="1"/>
  <c r="D53" i="10"/>
  <c r="E53" i="10" s="1"/>
  <c r="F53" i="10" s="1"/>
  <c r="D52" i="10"/>
  <c r="E52" i="10" s="1"/>
  <c r="F52" i="10" s="1"/>
  <c r="D51" i="10"/>
  <c r="E51" i="10" s="1"/>
  <c r="F51" i="10" s="1"/>
  <c r="D50" i="10"/>
  <c r="E50" i="10" s="1"/>
  <c r="F50" i="10" s="1"/>
  <c r="D49" i="10"/>
  <c r="E49" i="10" s="1"/>
  <c r="F49" i="10" s="1"/>
  <c r="D48" i="10"/>
  <c r="E48" i="10" s="1"/>
  <c r="F48" i="10" s="1"/>
  <c r="D47" i="10"/>
  <c r="E47" i="10" s="1"/>
  <c r="F47" i="10" s="1"/>
  <c r="D46" i="10"/>
  <c r="E46" i="10" s="1"/>
  <c r="F46" i="10" s="1"/>
  <c r="D45" i="10"/>
  <c r="E45" i="10" s="1"/>
  <c r="F45" i="10" s="1"/>
  <c r="D44" i="10"/>
  <c r="E44" i="10" s="1"/>
  <c r="F44" i="10" s="1"/>
  <c r="D43" i="10"/>
  <c r="E43" i="10" s="1"/>
  <c r="F43" i="10" s="1"/>
  <c r="D42" i="10"/>
  <c r="E42" i="10" s="1"/>
  <c r="F42" i="10" s="1"/>
  <c r="D41" i="10"/>
  <c r="E41" i="10" s="1"/>
  <c r="F41" i="10" s="1"/>
  <c r="D40" i="10"/>
  <c r="E40" i="10" s="1"/>
  <c r="F40" i="10" s="1"/>
  <c r="D39" i="10"/>
  <c r="E39" i="10" s="1"/>
  <c r="F39" i="10" s="1"/>
  <c r="D38" i="10"/>
  <c r="E38" i="10" s="1"/>
  <c r="F38" i="10" s="1"/>
  <c r="D37" i="10"/>
  <c r="E37" i="10" s="1"/>
  <c r="F37" i="10" s="1"/>
  <c r="D36" i="10"/>
  <c r="E36" i="10" s="1"/>
  <c r="F36" i="10" s="1"/>
  <c r="D35" i="10"/>
  <c r="E35" i="10" s="1"/>
  <c r="F35" i="10" s="1"/>
  <c r="D34" i="10"/>
  <c r="E34" i="10" s="1"/>
  <c r="F34" i="10" s="1"/>
  <c r="D33" i="10"/>
  <c r="E33" i="10" s="1"/>
  <c r="F33" i="10" s="1"/>
  <c r="D32" i="10"/>
  <c r="E32" i="10" s="1"/>
  <c r="F32" i="10" s="1"/>
  <c r="D31" i="10"/>
  <c r="E31" i="10" s="1"/>
  <c r="F31" i="10" s="1"/>
  <c r="D30" i="10"/>
  <c r="E30" i="10" s="1"/>
  <c r="F30" i="10" s="1"/>
  <c r="D29" i="10"/>
  <c r="E29" i="10" s="1"/>
  <c r="F29" i="10" s="1"/>
  <c r="D28" i="10"/>
  <c r="E28" i="10" s="1"/>
  <c r="F28" i="10" s="1"/>
  <c r="D27" i="10"/>
  <c r="E27" i="10" s="1"/>
  <c r="F27" i="10" s="1"/>
  <c r="D26" i="10"/>
  <c r="E26" i="10" s="1"/>
  <c r="F26" i="10" s="1"/>
  <c r="D25" i="10"/>
  <c r="E25" i="10" s="1"/>
  <c r="F25" i="10" s="1"/>
  <c r="D24" i="10"/>
  <c r="E24" i="10" s="1"/>
  <c r="F24" i="10" s="1"/>
  <c r="D23" i="10"/>
  <c r="E23" i="10" s="1"/>
  <c r="F23" i="10" s="1"/>
  <c r="D22" i="10"/>
  <c r="E22" i="10" s="1"/>
  <c r="F22" i="10" s="1"/>
  <c r="D21" i="10"/>
  <c r="E21" i="10" s="1"/>
  <c r="F21" i="10" s="1"/>
  <c r="D20" i="10"/>
  <c r="E20" i="10" s="1"/>
  <c r="F20" i="10" s="1"/>
  <c r="D19" i="10"/>
  <c r="E19" i="10" s="1"/>
  <c r="F19" i="10" s="1"/>
  <c r="D18" i="10"/>
  <c r="E18" i="10" s="1"/>
  <c r="F18" i="10" s="1"/>
  <c r="D17" i="10"/>
  <c r="E17" i="10" s="1"/>
  <c r="F17" i="10" s="1"/>
  <c r="D16" i="10"/>
  <c r="E16" i="10" s="1"/>
  <c r="F16" i="10" s="1"/>
  <c r="D15" i="10"/>
  <c r="E15" i="10" s="1"/>
  <c r="F15" i="10" s="1"/>
  <c r="D14" i="10"/>
  <c r="E14" i="10" s="1"/>
  <c r="F14" i="10" s="1"/>
  <c r="D13" i="10"/>
  <c r="E13" i="10" s="1"/>
  <c r="F13" i="10" s="1"/>
  <c r="D12" i="10"/>
  <c r="E12" i="10" s="1"/>
  <c r="F12" i="10" s="1"/>
  <c r="D11" i="10"/>
  <c r="E11" i="10" s="1"/>
  <c r="F11" i="10" s="1"/>
  <c r="D10" i="10"/>
  <c r="E10" i="10" s="1"/>
  <c r="F10" i="10" s="1"/>
  <c r="D9" i="10"/>
  <c r="E9" i="10" s="1"/>
  <c r="F9" i="10" s="1"/>
  <c r="D8" i="10"/>
  <c r="E8" i="10" s="1"/>
  <c r="F8" i="10" s="1"/>
  <c r="D7" i="10"/>
  <c r="E7" i="10" s="1"/>
  <c r="F7" i="10" s="1"/>
  <c r="D6" i="10"/>
  <c r="E6" i="10" s="1"/>
  <c r="F6" i="10" s="1"/>
  <c r="D5" i="10"/>
  <c r="E5" i="10" s="1"/>
  <c r="F5" i="10" s="1"/>
  <c r="D4" i="10"/>
  <c r="E4" i="10" s="1"/>
  <c r="F4" i="10" s="1"/>
  <c r="D3" i="10"/>
  <c r="E3" i="10" s="1"/>
  <c r="F3" i="10" s="1"/>
  <c r="D2" i="10"/>
  <c r="E2" i="10" s="1"/>
  <c r="F2" i="10" s="1"/>
  <c r="D64" i="8"/>
  <c r="E64" i="8" s="1"/>
  <c r="F64" i="8" s="1"/>
  <c r="D63" i="8"/>
  <c r="E63" i="8" s="1"/>
  <c r="F63" i="8" s="1"/>
  <c r="D62" i="8"/>
  <c r="E62" i="8" s="1"/>
  <c r="F62" i="8" s="1"/>
  <c r="D61" i="8"/>
  <c r="E61" i="8" s="1"/>
  <c r="F61" i="8" s="1"/>
  <c r="D60" i="8"/>
  <c r="E60" i="8" s="1"/>
  <c r="F60" i="8" s="1"/>
  <c r="D59" i="8"/>
  <c r="E59" i="8" s="1"/>
  <c r="F59" i="8" s="1"/>
  <c r="D58" i="8"/>
  <c r="E58" i="8" s="1"/>
  <c r="F58" i="8" s="1"/>
  <c r="D57" i="8"/>
  <c r="E57" i="8" s="1"/>
  <c r="F57" i="8" s="1"/>
  <c r="D56" i="8"/>
  <c r="E56" i="8" s="1"/>
  <c r="F56" i="8" s="1"/>
  <c r="D55" i="8"/>
  <c r="E55" i="8" s="1"/>
  <c r="F55" i="8" s="1"/>
  <c r="D54" i="8"/>
  <c r="E54" i="8" s="1"/>
  <c r="F54" i="8" s="1"/>
  <c r="D53" i="8"/>
  <c r="E53" i="8" s="1"/>
  <c r="F53" i="8" s="1"/>
  <c r="D52" i="8"/>
  <c r="E52" i="8" s="1"/>
  <c r="F52" i="8" s="1"/>
  <c r="D51" i="8"/>
  <c r="E51" i="8" s="1"/>
  <c r="F51" i="8" s="1"/>
  <c r="D50" i="8"/>
  <c r="E50" i="8" s="1"/>
  <c r="F50" i="8" s="1"/>
  <c r="D49" i="8"/>
  <c r="E49" i="8" s="1"/>
  <c r="F49" i="8" s="1"/>
  <c r="D48" i="8"/>
  <c r="E48" i="8" s="1"/>
  <c r="F48" i="8" s="1"/>
  <c r="D47" i="8"/>
  <c r="E47" i="8" s="1"/>
  <c r="F47" i="8" s="1"/>
  <c r="D46" i="8"/>
  <c r="E46" i="8" s="1"/>
  <c r="F46" i="8" s="1"/>
  <c r="D45" i="8"/>
  <c r="E45" i="8" s="1"/>
  <c r="F45" i="8" s="1"/>
  <c r="D44" i="8"/>
  <c r="E44" i="8" s="1"/>
  <c r="F44" i="8" s="1"/>
  <c r="D43" i="8"/>
  <c r="E43" i="8" s="1"/>
  <c r="F43" i="8" s="1"/>
  <c r="D42" i="8"/>
  <c r="E42" i="8" s="1"/>
  <c r="F42" i="8" s="1"/>
  <c r="D41" i="8"/>
  <c r="E41" i="8" s="1"/>
  <c r="F41" i="8" s="1"/>
  <c r="D40" i="8"/>
  <c r="E40" i="8" s="1"/>
  <c r="F40" i="8" s="1"/>
  <c r="D39" i="8"/>
  <c r="E39" i="8" s="1"/>
  <c r="F39" i="8" s="1"/>
  <c r="D38" i="8"/>
  <c r="E38" i="8" s="1"/>
  <c r="F38" i="8" s="1"/>
  <c r="D37" i="8"/>
  <c r="E37" i="8" s="1"/>
  <c r="F37" i="8" s="1"/>
  <c r="D36" i="8"/>
  <c r="E36" i="8" s="1"/>
  <c r="F36" i="8" s="1"/>
  <c r="D35" i="8"/>
  <c r="E35" i="8" s="1"/>
  <c r="F35" i="8" s="1"/>
  <c r="D34" i="8"/>
  <c r="E34" i="8" s="1"/>
  <c r="F34" i="8" s="1"/>
  <c r="D33" i="8"/>
  <c r="E33" i="8" s="1"/>
  <c r="F33" i="8" s="1"/>
  <c r="D32" i="8"/>
  <c r="E32" i="8" s="1"/>
  <c r="F32" i="8" s="1"/>
  <c r="D31" i="8"/>
  <c r="E31" i="8" s="1"/>
  <c r="F31" i="8" s="1"/>
  <c r="D30" i="8"/>
  <c r="E30" i="8" s="1"/>
  <c r="F30" i="8" s="1"/>
  <c r="D29" i="8"/>
  <c r="E29" i="8" s="1"/>
  <c r="F29" i="8" s="1"/>
  <c r="D28" i="8"/>
  <c r="E28" i="8" s="1"/>
  <c r="F28" i="8" s="1"/>
  <c r="D27" i="8"/>
  <c r="E27" i="8" s="1"/>
  <c r="F27" i="8" s="1"/>
  <c r="D26" i="8"/>
  <c r="E26" i="8" s="1"/>
  <c r="F26" i="8" s="1"/>
  <c r="D25" i="8"/>
  <c r="E25" i="8" s="1"/>
  <c r="F25" i="8" s="1"/>
  <c r="D24" i="8"/>
  <c r="E24" i="8" s="1"/>
  <c r="F24" i="8" s="1"/>
  <c r="D23" i="8"/>
  <c r="E23" i="8" s="1"/>
  <c r="F23" i="8" s="1"/>
  <c r="D22" i="8"/>
  <c r="E22" i="8" s="1"/>
  <c r="F22" i="8" s="1"/>
  <c r="D21" i="8"/>
  <c r="E21" i="8" s="1"/>
  <c r="F21" i="8" s="1"/>
  <c r="D20" i="8"/>
  <c r="E20" i="8" s="1"/>
  <c r="F20" i="8" s="1"/>
  <c r="D19" i="8"/>
  <c r="E19" i="8" s="1"/>
  <c r="F19" i="8" s="1"/>
  <c r="D18" i="8"/>
  <c r="E18" i="8" s="1"/>
  <c r="F18" i="8" s="1"/>
  <c r="D17" i="8"/>
  <c r="E17" i="8" s="1"/>
  <c r="F17" i="8" s="1"/>
  <c r="D16" i="8"/>
  <c r="E16" i="8" s="1"/>
  <c r="F16" i="8" s="1"/>
  <c r="D15" i="8"/>
  <c r="E15" i="8" s="1"/>
  <c r="F15" i="8" s="1"/>
  <c r="D14" i="8"/>
  <c r="E14" i="8" s="1"/>
  <c r="F14" i="8" s="1"/>
  <c r="D13" i="8"/>
  <c r="E13" i="8" s="1"/>
  <c r="F13" i="8" s="1"/>
  <c r="D12" i="8"/>
  <c r="E12" i="8" s="1"/>
  <c r="F12" i="8" s="1"/>
  <c r="D11" i="8"/>
  <c r="E11" i="8" s="1"/>
  <c r="F11" i="8" s="1"/>
  <c r="D10" i="8"/>
  <c r="E10" i="8" s="1"/>
  <c r="F10" i="8" s="1"/>
  <c r="D9" i="8"/>
  <c r="E9" i="8" s="1"/>
  <c r="F9" i="8" s="1"/>
  <c r="D8" i="8"/>
  <c r="E8" i="8" s="1"/>
  <c r="F8" i="8" s="1"/>
  <c r="D7" i="8"/>
  <c r="E7" i="8" s="1"/>
  <c r="F7" i="8" s="1"/>
  <c r="D6" i="8"/>
  <c r="E6" i="8" s="1"/>
  <c r="F6" i="8" s="1"/>
  <c r="D5" i="8"/>
  <c r="E5" i="8" s="1"/>
  <c r="F5" i="8" s="1"/>
  <c r="D4" i="8"/>
  <c r="E4" i="8" s="1"/>
  <c r="F4" i="8" s="1"/>
  <c r="D3" i="8"/>
  <c r="E3" i="8" s="1"/>
  <c r="F3" i="8" s="1"/>
  <c r="D2" i="8"/>
  <c r="E2" i="8" s="1"/>
  <c r="F2" i="8" s="1"/>
  <c r="D62" i="6"/>
  <c r="E62" i="6" s="1"/>
  <c r="F62" i="6" s="1"/>
  <c r="D61" i="6"/>
  <c r="E61" i="6" s="1"/>
  <c r="F61" i="6" s="1"/>
  <c r="D60" i="6"/>
  <c r="E60" i="6" s="1"/>
  <c r="F60" i="6" s="1"/>
  <c r="D59" i="6"/>
  <c r="E59" i="6" s="1"/>
  <c r="F59" i="6" s="1"/>
  <c r="D58" i="6"/>
  <c r="E58" i="6" s="1"/>
  <c r="F58" i="6" s="1"/>
  <c r="D57" i="6"/>
  <c r="E57" i="6" s="1"/>
  <c r="F57" i="6" s="1"/>
  <c r="D56" i="6"/>
  <c r="E56" i="6" s="1"/>
  <c r="F56" i="6" s="1"/>
  <c r="D55" i="6"/>
  <c r="E55" i="6" s="1"/>
  <c r="F55" i="6" s="1"/>
  <c r="D54" i="6"/>
  <c r="E54" i="6" s="1"/>
  <c r="F54" i="6" s="1"/>
  <c r="D53" i="6"/>
  <c r="E53" i="6" s="1"/>
  <c r="F53" i="6" s="1"/>
  <c r="D52" i="6"/>
  <c r="E52" i="6" s="1"/>
  <c r="F52" i="6" s="1"/>
  <c r="D51" i="6"/>
  <c r="E51" i="6" s="1"/>
  <c r="F51" i="6" s="1"/>
  <c r="D50" i="6"/>
  <c r="E50" i="6" s="1"/>
  <c r="F50" i="6" s="1"/>
  <c r="D49" i="6"/>
  <c r="E49" i="6" s="1"/>
  <c r="F49" i="6" s="1"/>
  <c r="D48" i="6"/>
  <c r="E48" i="6" s="1"/>
  <c r="F48" i="6" s="1"/>
  <c r="D47" i="6"/>
  <c r="E47" i="6" s="1"/>
  <c r="F47" i="6" s="1"/>
  <c r="D46" i="6"/>
  <c r="E46" i="6" s="1"/>
  <c r="F46" i="6" s="1"/>
  <c r="D45" i="6"/>
  <c r="E45" i="6" s="1"/>
  <c r="F45" i="6" s="1"/>
  <c r="D44" i="6"/>
  <c r="E44" i="6" s="1"/>
  <c r="F44" i="6" s="1"/>
  <c r="D43" i="6"/>
  <c r="E43" i="6" s="1"/>
  <c r="F43" i="6" s="1"/>
  <c r="D42" i="6"/>
  <c r="E42" i="6" s="1"/>
  <c r="F42" i="6" s="1"/>
  <c r="D41" i="6"/>
  <c r="E41" i="6" s="1"/>
  <c r="F41" i="6" s="1"/>
  <c r="D40" i="6"/>
  <c r="E40" i="6" s="1"/>
  <c r="F40" i="6" s="1"/>
  <c r="D39" i="6"/>
  <c r="E39" i="6" s="1"/>
  <c r="F39" i="6" s="1"/>
  <c r="D38" i="6"/>
  <c r="E38" i="6" s="1"/>
  <c r="F38" i="6" s="1"/>
  <c r="D37" i="6"/>
  <c r="E37" i="6" s="1"/>
  <c r="F37" i="6" s="1"/>
  <c r="D36" i="6"/>
  <c r="E36" i="6" s="1"/>
  <c r="F36" i="6" s="1"/>
  <c r="D35" i="6"/>
  <c r="E35" i="6" s="1"/>
  <c r="F35" i="6" s="1"/>
  <c r="D34" i="6"/>
  <c r="E34" i="6" s="1"/>
  <c r="F34" i="6" s="1"/>
  <c r="D33" i="6"/>
  <c r="E33" i="6" s="1"/>
  <c r="F33" i="6" s="1"/>
  <c r="D32" i="6"/>
  <c r="E32" i="6" s="1"/>
  <c r="F32" i="6" s="1"/>
  <c r="D31" i="6"/>
  <c r="E31" i="6" s="1"/>
  <c r="F31" i="6" s="1"/>
  <c r="D30" i="6"/>
  <c r="E30" i="6" s="1"/>
  <c r="F30" i="6" s="1"/>
  <c r="D29" i="6"/>
  <c r="E29" i="6" s="1"/>
  <c r="F29" i="6" s="1"/>
  <c r="D28" i="6"/>
  <c r="E28" i="6" s="1"/>
  <c r="F28" i="6" s="1"/>
  <c r="D27" i="6"/>
  <c r="E27" i="6" s="1"/>
  <c r="F27" i="6" s="1"/>
  <c r="D26" i="6"/>
  <c r="E26" i="6" s="1"/>
  <c r="F26" i="6" s="1"/>
  <c r="D25" i="6"/>
  <c r="E25" i="6" s="1"/>
  <c r="F25" i="6" s="1"/>
  <c r="D24" i="6"/>
  <c r="E24" i="6" s="1"/>
  <c r="F24" i="6" s="1"/>
  <c r="D23" i="6"/>
  <c r="E23" i="6" s="1"/>
  <c r="F23" i="6" s="1"/>
  <c r="D22" i="6"/>
  <c r="E22" i="6" s="1"/>
  <c r="F22" i="6" s="1"/>
  <c r="D21" i="6"/>
  <c r="E21" i="6" s="1"/>
  <c r="F21" i="6" s="1"/>
  <c r="D20" i="6"/>
  <c r="E20" i="6" s="1"/>
  <c r="F20" i="6" s="1"/>
  <c r="D19" i="6"/>
  <c r="E19" i="6" s="1"/>
  <c r="F19" i="6" s="1"/>
  <c r="D18" i="6"/>
  <c r="E18" i="6" s="1"/>
  <c r="F18" i="6" s="1"/>
  <c r="D17" i="6"/>
  <c r="E17" i="6" s="1"/>
  <c r="F17" i="6" s="1"/>
  <c r="D16" i="6"/>
  <c r="E16" i="6" s="1"/>
  <c r="F16" i="6" s="1"/>
  <c r="D15" i="6"/>
  <c r="E15" i="6" s="1"/>
  <c r="F15" i="6" s="1"/>
  <c r="D14" i="6"/>
  <c r="E14" i="6" s="1"/>
  <c r="F14" i="6" s="1"/>
  <c r="D13" i="6"/>
  <c r="E13" i="6" s="1"/>
  <c r="F13" i="6" s="1"/>
  <c r="D12" i="6"/>
  <c r="E12" i="6" s="1"/>
  <c r="F12" i="6" s="1"/>
  <c r="D11" i="6"/>
  <c r="E11" i="6" s="1"/>
  <c r="F11" i="6" s="1"/>
  <c r="D10" i="6"/>
  <c r="E10" i="6" s="1"/>
  <c r="F10" i="6" s="1"/>
  <c r="D9" i="6"/>
  <c r="E9" i="6" s="1"/>
  <c r="F9" i="6" s="1"/>
  <c r="D8" i="6"/>
  <c r="E8" i="6" s="1"/>
  <c r="F8" i="6" s="1"/>
  <c r="D7" i="6"/>
  <c r="E7" i="6" s="1"/>
  <c r="F7" i="6" s="1"/>
  <c r="D6" i="6"/>
  <c r="E6" i="6" s="1"/>
  <c r="F6" i="6" s="1"/>
  <c r="D5" i="6"/>
  <c r="E5" i="6" s="1"/>
  <c r="F5" i="6" s="1"/>
  <c r="D4" i="6"/>
  <c r="E4" i="6" s="1"/>
  <c r="F4" i="6" s="1"/>
  <c r="D3" i="6"/>
  <c r="E3" i="6" s="1"/>
  <c r="F3" i="6" s="1"/>
  <c r="D2" i="6"/>
  <c r="E2" i="6" s="1"/>
  <c r="F2" i="6" s="1"/>
  <c r="D3" i="4"/>
  <c r="E3" i="4" s="1"/>
  <c r="F3" i="4" s="1"/>
  <c r="D4" i="4"/>
  <c r="E4" i="4" s="1"/>
  <c r="F4" i="4" s="1"/>
  <c r="D5" i="4"/>
  <c r="E5" i="4" s="1"/>
  <c r="F5" i="4" s="1"/>
  <c r="D6" i="4"/>
  <c r="E6" i="4" s="1"/>
  <c r="F6" i="4" s="1"/>
  <c r="D7" i="4"/>
  <c r="E7" i="4" s="1"/>
  <c r="F7" i="4" s="1"/>
  <c r="D8" i="4"/>
  <c r="E8" i="4" s="1"/>
  <c r="F8" i="4" s="1"/>
  <c r="D9" i="4"/>
  <c r="E9" i="4" s="1"/>
  <c r="F9" i="4" s="1"/>
  <c r="D10" i="4"/>
  <c r="E10" i="4" s="1"/>
  <c r="F10" i="4" s="1"/>
  <c r="D11" i="4"/>
  <c r="E11" i="4" s="1"/>
  <c r="F11" i="4" s="1"/>
  <c r="D12" i="4"/>
  <c r="E12" i="4" s="1"/>
  <c r="F12" i="4" s="1"/>
  <c r="D13" i="4"/>
  <c r="E13" i="4" s="1"/>
  <c r="F13" i="4" s="1"/>
  <c r="D14" i="4"/>
  <c r="E14" i="4" s="1"/>
  <c r="F14" i="4" s="1"/>
  <c r="D15" i="4"/>
  <c r="E15" i="4" s="1"/>
  <c r="F15" i="4" s="1"/>
  <c r="D16" i="4"/>
  <c r="E16" i="4" s="1"/>
  <c r="F16" i="4" s="1"/>
  <c r="D17" i="4"/>
  <c r="E17" i="4" s="1"/>
  <c r="F17" i="4" s="1"/>
  <c r="D18" i="4"/>
  <c r="E18" i="4" s="1"/>
  <c r="F18" i="4" s="1"/>
  <c r="D19" i="4"/>
  <c r="E19" i="4" s="1"/>
  <c r="F19" i="4" s="1"/>
  <c r="D20" i="4"/>
  <c r="E20" i="4" s="1"/>
  <c r="F20" i="4" s="1"/>
  <c r="D21" i="4"/>
  <c r="E21" i="4" s="1"/>
  <c r="F21" i="4" s="1"/>
  <c r="D22" i="4"/>
  <c r="E22" i="4" s="1"/>
  <c r="F22" i="4" s="1"/>
  <c r="D23" i="4"/>
  <c r="E23" i="4" s="1"/>
  <c r="F23" i="4" s="1"/>
  <c r="D24" i="4"/>
  <c r="E24" i="4" s="1"/>
  <c r="F24" i="4" s="1"/>
  <c r="D25" i="4"/>
  <c r="E25" i="4" s="1"/>
  <c r="F25" i="4" s="1"/>
  <c r="D26" i="4"/>
  <c r="E26" i="4" s="1"/>
  <c r="F26" i="4" s="1"/>
  <c r="D27" i="4"/>
  <c r="E27" i="4" s="1"/>
  <c r="F27" i="4" s="1"/>
  <c r="D28" i="4"/>
  <c r="E28" i="4" s="1"/>
  <c r="F28" i="4" s="1"/>
  <c r="D29" i="4"/>
  <c r="E29" i="4" s="1"/>
  <c r="F29" i="4" s="1"/>
  <c r="D30" i="4"/>
  <c r="E30" i="4" s="1"/>
  <c r="F30" i="4" s="1"/>
  <c r="D31" i="4"/>
  <c r="E31" i="4" s="1"/>
  <c r="F31" i="4" s="1"/>
  <c r="D32" i="4"/>
  <c r="E32" i="4" s="1"/>
  <c r="F32" i="4" s="1"/>
  <c r="D33" i="4"/>
  <c r="E33" i="4" s="1"/>
  <c r="F33" i="4" s="1"/>
  <c r="D34" i="4"/>
  <c r="E34" i="4" s="1"/>
  <c r="F34" i="4" s="1"/>
  <c r="D35" i="4"/>
  <c r="E35" i="4" s="1"/>
  <c r="F35" i="4" s="1"/>
  <c r="D36" i="4"/>
  <c r="E36" i="4" s="1"/>
  <c r="F36" i="4" s="1"/>
  <c r="D37" i="4"/>
  <c r="E37" i="4" s="1"/>
  <c r="F37" i="4" s="1"/>
  <c r="D38" i="4"/>
  <c r="E38" i="4" s="1"/>
  <c r="F38" i="4" s="1"/>
  <c r="D39" i="4"/>
  <c r="E39" i="4" s="1"/>
  <c r="F39" i="4" s="1"/>
  <c r="D40" i="4"/>
  <c r="E40" i="4" s="1"/>
  <c r="F40" i="4" s="1"/>
  <c r="D41" i="4"/>
  <c r="E41" i="4" s="1"/>
  <c r="F41" i="4" s="1"/>
  <c r="D42" i="4"/>
  <c r="E42" i="4" s="1"/>
  <c r="F42" i="4" s="1"/>
  <c r="D43" i="4"/>
  <c r="E43" i="4" s="1"/>
  <c r="F43" i="4" s="1"/>
  <c r="D44" i="4"/>
  <c r="E44" i="4" s="1"/>
  <c r="F44" i="4" s="1"/>
  <c r="D45" i="4"/>
  <c r="E45" i="4" s="1"/>
  <c r="F45" i="4" s="1"/>
  <c r="D46" i="4"/>
  <c r="E46" i="4" s="1"/>
  <c r="F46" i="4" s="1"/>
  <c r="D47" i="4"/>
  <c r="E47" i="4" s="1"/>
  <c r="F47" i="4" s="1"/>
  <c r="D48" i="4"/>
  <c r="E48" i="4" s="1"/>
  <c r="F48" i="4" s="1"/>
  <c r="D49" i="4"/>
  <c r="E49" i="4" s="1"/>
  <c r="F49" i="4" s="1"/>
  <c r="D50" i="4"/>
  <c r="E50" i="4" s="1"/>
  <c r="F50" i="4" s="1"/>
  <c r="D51" i="4"/>
  <c r="E51" i="4" s="1"/>
  <c r="F51" i="4" s="1"/>
  <c r="D52" i="4"/>
  <c r="E52" i="4" s="1"/>
  <c r="F52" i="4" s="1"/>
  <c r="D53" i="4"/>
  <c r="E53" i="4" s="1"/>
  <c r="F53" i="4" s="1"/>
  <c r="D54" i="4"/>
  <c r="E54" i="4" s="1"/>
  <c r="F54" i="4" s="1"/>
  <c r="D55" i="4"/>
  <c r="E55" i="4" s="1"/>
  <c r="F55" i="4" s="1"/>
  <c r="D56" i="4"/>
  <c r="E56" i="4" s="1"/>
  <c r="F56" i="4" s="1"/>
  <c r="D57" i="4"/>
  <c r="E57" i="4" s="1"/>
  <c r="F57" i="4" s="1"/>
  <c r="D58" i="4"/>
  <c r="E58" i="4" s="1"/>
  <c r="F58" i="4" s="1"/>
  <c r="D59" i="4"/>
  <c r="E59" i="4" s="1"/>
  <c r="F59" i="4" s="1"/>
  <c r="D60" i="4"/>
  <c r="E60" i="4" s="1"/>
  <c r="F60" i="4" s="1"/>
  <c r="D2" i="4"/>
  <c r="E2" i="4" s="1"/>
  <c r="F2" i="4" s="1"/>
  <c r="H3" i="1"/>
  <c r="I3" i="1" s="1"/>
  <c r="J3" i="1" s="1"/>
  <c r="H4" i="1"/>
  <c r="I4" i="1" s="1"/>
  <c r="J4" i="1" s="1"/>
  <c r="H5" i="1"/>
  <c r="I5" i="1" s="1"/>
  <c r="J5" i="1" s="1"/>
  <c r="H6" i="1"/>
  <c r="I6" i="1" s="1"/>
  <c r="J6" i="1" s="1"/>
  <c r="H7" i="1"/>
  <c r="I7" i="1" s="1"/>
  <c r="J7" i="1" s="1"/>
  <c r="H8" i="1"/>
  <c r="I8" i="1" s="1"/>
  <c r="J8" i="1" s="1"/>
  <c r="H9" i="1"/>
  <c r="I9" i="1" s="1"/>
  <c r="J9" i="1" s="1"/>
  <c r="H10" i="1"/>
  <c r="I10" i="1" s="1"/>
  <c r="J10" i="1" s="1"/>
  <c r="H11" i="1"/>
  <c r="I11" i="1" s="1"/>
  <c r="J11" i="1" s="1"/>
  <c r="H12" i="1"/>
  <c r="I12" i="1" s="1"/>
  <c r="J12" i="1" s="1"/>
  <c r="H13" i="1"/>
  <c r="I13" i="1" s="1"/>
  <c r="J13" i="1" s="1"/>
  <c r="H14" i="1"/>
  <c r="I14" i="1" s="1"/>
  <c r="J14" i="1" s="1"/>
  <c r="H15" i="1"/>
  <c r="I15" i="1" s="1"/>
  <c r="J15" i="1" s="1"/>
  <c r="H16" i="1"/>
  <c r="I16" i="1" s="1"/>
  <c r="J16" i="1" s="1"/>
  <c r="H17" i="1"/>
  <c r="I17" i="1" s="1"/>
  <c r="J17" i="1" s="1"/>
  <c r="H18" i="1"/>
  <c r="I18" i="1" s="1"/>
  <c r="J18" i="1" s="1"/>
  <c r="H19" i="1"/>
  <c r="I19" i="1" s="1"/>
  <c r="J19" i="1" s="1"/>
  <c r="H20" i="1"/>
  <c r="I20" i="1" s="1"/>
  <c r="J20" i="1" s="1"/>
  <c r="H21" i="1"/>
  <c r="I21" i="1" s="1"/>
  <c r="J21" i="1" s="1"/>
  <c r="H22" i="1"/>
  <c r="I22" i="1" s="1"/>
  <c r="J22" i="1" s="1"/>
  <c r="H23" i="1"/>
  <c r="I23" i="1" s="1"/>
  <c r="J23" i="1" s="1"/>
  <c r="H24" i="1"/>
  <c r="I24" i="1" s="1"/>
  <c r="J24" i="1" s="1"/>
  <c r="H25" i="1"/>
  <c r="I25" i="1" s="1"/>
  <c r="J25" i="1" s="1"/>
  <c r="H26" i="1"/>
  <c r="I26" i="1" s="1"/>
  <c r="J26" i="1" s="1"/>
  <c r="H27" i="1"/>
  <c r="I27" i="1" s="1"/>
  <c r="J27" i="1" s="1"/>
  <c r="H28" i="1"/>
  <c r="I28" i="1" s="1"/>
  <c r="J28" i="1" s="1"/>
  <c r="H29" i="1"/>
  <c r="I29" i="1" s="1"/>
  <c r="J29" i="1" s="1"/>
  <c r="H30" i="1"/>
  <c r="I30" i="1" s="1"/>
  <c r="J30" i="1" s="1"/>
  <c r="H31" i="1"/>
  <c r="I31" i="1" s="1"/>
  <c r="J31" i="1" s="1"/>
  <c r="H32" i="1"/>
  <c r="I32" i="1" s="1"/>
  <c r="J32" i="1" s="1"/>
  <c r="H33" i="1"/>
  <c r="I33" i="1" s="1"/>
  <c r="J33" i="1" s="1"/>
  <c r="H34" i="1"/>
  <c r="I34" i="1" s="1"/>
  <c r="J34" i="1" s="1"/>
  <c r="H35" i="1"/>
  <c r="I35" i="1" s="1"/>
  <c r="J35" i="1" s="1"/>
  <c r="H36" i="1"/>
  <c r="I36" i="1" s="1"/>
  <c r="J36" i="1" s="1"/>
  <c r="H37" i="1"/>
  <c r="I37" i="1" s="1"/>
  <c r="J37" i="1" s="1"/>
  <c r="H38" i="1"/>
  <c r="I38" i="1" s="1"/>
  <c r="J38" i="1" s="1"/>
  <c r="H39" i="1"/>
  <c r="I39" i="1" s="1"/>
  <c r="J39" i="1" s="1"/>
  <c r="H40" i="1"/>
  <c r="I40" i="1" s="1"/>
  <c r="J40" i="1" s="1"/>
  <c r="H41" i="1"/>
  <c r="I41" i="1" s="1"/>
  <c r="J41" i="1" s="1"/>
  <c r="H42" i="1"/>
  <c r="I42" i="1" s="1"/>
  <c r="J42" i="1" s="1"/>
  <c r="H43" i="1"/>
  <c r="I43" i="1" s="1"/>
  <c r="J43" i="1" s="1"/>
  <c r="H44" i="1"/>
  <c r="I44" i="1" s="1"/>
  <c r="J44" i="1" s="1"/>
  <c r="H45" i="1"/>
  <c r="I45" i="1" s="1"/>
  <c r="J45" i="1" s="1"/>
  <c r="H46" i="1"/>
  <c r="I46" i="1" s="1"/>
  <c r="J46" i="1" s="1"/>
  <c r="H47" i="1"/>
  <c r="I47" i="1" s="1"/>
  <c r="J47" i="1" s="1"/>
  <c r="H48" i="1"/>
  <c r="I48" i="1" s="1"/>
  <c r="J48" i="1" s="1"/>
  <c r="H49" i="1"/>
  <c r="I49" i="1" s="1"/>
  <c r="J49" i="1" s="1"/>
  <c r="H50" i="1"/>
  <c r="I50" i="1" s="1"/>
  <c r="J50" i="1" s="1"/>
  <c r="H51" i="1"/>
  <c r="I51" i="1" s="1"/>
  <c r="J51" i="1" s="1"/>
  <c r="H52" i="1"/>
  <c r="I52" i="1" s="1"/>
  <c r="J52" i="1" s="1"/>
  <c r="H53" i="1"/>
  <c r="I53" i="1" s="1"/>
  <c r="J53" i="1" s="1"/>
  <c r="H54" i="1"/>
  <c r="I54" i="1" s="1"/>
  <c r="J54" i="1" s="1"/>
  <c r="H55" i="1"/>
  <c r="I55" i="1" s="1"/>
  <c r="J55" i="1" s="1"/>
  <c r="H56" i="1"/>
  <c r="I56" i="1" s="1"/>
  <c r="J56" i="1" s="1"/>
  <c r="H57" i="1"/>
  <c r="I57" i="1" s="1"/>
  <c r="J57" i="1" s="1"/>
  <c r="H58" i="1"/>
  <c r="I58" i="1" s="1"/>
  <c r="J58" i="1" s="1"/>
  <c r="H59" i="1"/>
  <c r="I59" i="1" s="1"/>
  <c r="J59" i="1" s="1"/>
  <c r="H60" i="1"/>
  <c r="I60" i="1" s="1"/>
  <c r="J60" i="1" s="1"/>
  <c r="H61" i="1"/>
  <c r="I61" i="1" s="1"/>
  <c r="J61" i="1" s="1"/>
  <c r="H62" i="1"/>
  <c r="I62" i="1" s="1"/>
  <c r="J62" i="1" s="1"/>
  <c r="H63" i="1"/>
  <c r="I63" i="1" s="1"/>
  <c r="J63" i="1" s="1"/>
  <c r="H64" i="1"/>
  <c r="I64" i="1" s="1"/>
  <c r="J64" i="1" s="1"/>
  <c r="H65" i="1"/>
  <c r="I65" i="1" s="1"/>
  <c r="J65" i="1" s="1"/>
  <c r="H2" i="1"/>
  <c r="I2" i="1" s="1"/>
  <c r="J2" i="1" s="1"/>
  <c r="J66" i="1" l="1"/>
  <c r="J68" i="1" s="1"/>
  <c r="F66" i="10"/>
  <c r="F68" i="10" s="1"/>
  <c r="F65" i="8"/>
  <c r="F67" i="8" s="1"/>
  <c r="F63" i="6"/>
  <c r="F65" i="6" s="1"/>
  <c r="F61" i="4"/>
  <c r="F63" i="4" s="1"/>
</calcChain>
</file>

<file path=xl/sharedStrings.xml><?xml version="1.0" encoding="utf-8"?>
<sst xmlns="http://schemas.openxmlformats.org/spreadsheetml/2006/main" count="552" uniqueCount="88">
  <si>
    <t>Country</t>
  </si>
  <si>
    <t>Angola</t>
  </si>
  <si>
    <t>PARTLY FREE</t>
  </si>
  <si>
    <t>Argentina</t>
  </si>
  <si>
    <t>FREE</t>
  </si>
  <si>
    <t>Armenia</t>
  </si>
  <si>
    <t>Australia</t>
  </si>
  <si>
    <t>Azerbaijan</t>
  </si>
  <si>
    <t>Bahrain</t>
  </si>
  <si>
    <t>NOT FREE</t>
  </si>
  <si>
    <t>Bangladesh</t>
  </si>
  <si>
    <t>Belarus</t>
  </si>
  <si>
    <t>Brazil</t>
  </si>
  <si>
    <t>Cambodia</t>
  </si>
  <si>
    <t>Canada</t>
  </si>
  <si>
    <t>China</t>
  </si>
  <si>
    <t>Colombia</t>
  </si>
  <si>
    <t>Ecuador</t>
  </si>
  <si>
    <t>Egypt</t>
  </si>
  <si>
    <t>Estonia</t>
  </si>
  <si>
    <t>Ethiopia</t>
  </si>
  <si>
    <t>France</t>
  </si>
  <si>
    <t>Gambia</t>
  </si>
  <si>
    <t>Georgia</t>
  </si>
  <si>
    <t>Germany</t>
  </si>
  <si>
    <t>Hungary</t>
  </si>
  <si>
    <t>Iceland</t>
  </si>
  <si>
    <t>India</t>
  </si>
  <si>
    <t>Indonesia</t>
  </si>
  <si>
    <t>Italy</t>
  </si>
  <si>
    <t>Japan</t>
  </si>
  <si>
    <t>Jordan</t>
  </si>
  <si>
    <t>Kazakhstan</t>
  </si>
  <si>
    <t>Kenya</t>
  </si>
  <si>
    <t>Kyrgyzstan</t>
  </si>
  <si>
    <t>Lebanon</t>
  </si>
  <si>
    <t>Malawi</t>
  </si>
  <si>
    <t>Malaysia</t>
  </si>
  <si>
    <t>Mexico</t>
  </si>
  <si>
    <t>Morocco</t>
  </si>
  <si>
    <t>Myanmar</t>
  </si>
  <si>
    <t>Nigeria</t>
  </si>
  <si>
    <t>Pakistan</t>
  </si>
  <si>
    <t>Philippines</t>
  </si>
  <si>
    <t>Rwanda</t>
  </si>
  <si>
    <t>Saudi Arabia</t>
  </si>
  <si>
    <t>Singapore</t>
  </si>
  <si>
    <t>South Africa</t>
  </si>
  <si>
    <t>Sri Lanka</t>
  </si>
  <si>
    <t>Sudan</t>
  </si>
  <si>
    <t>Thailand</t>
  </si>
  <si>
    <t>Tunisia</t>
  </si>
  <si>
    <t>Turkey</t>
  </si>
  <si>
    <t>Uganda</t>
  </si>
  <si>
    <t>Ukraine</t>
  </si>
  <si>
    <t>United Arab Emirates</t>
  </si>
  <si>
    <t>United Kingdom</t>
  </si>
  <si>
    <t>United States</t>
  </si>
  <si>
    <t>Uzbekistan</t>
  </si>
  <si>
    <t>Venezuela</t>
  </si>
  <si>
    <t>Vietnam</t>
  </si>
  <si>
    <t>Zambia</t>
  </si>
  <si>
    <t>Zimbabwe</t>
  </si>
  <si>
    <t>"Freedom on the Net 2018" Status</t>
  </si>
  <si>
    <t>"Freedom on the Net 2018" Total Score</t>
  </si>
  <si>
    <t>A: Obstacles to Access</t>
  </si>
  <si>
    <t>B: Limits on Content</t>
  </si>
  <si>
    <t>C: Violations of User Rights</t>
  </si>
  <si>
    <t>Freedom</t>
  </si>
  <si>
    <t>Liberty</t>
  </si>
  <si>
    <t>FOTP Scores</t>
  </si>
  <si>
    <t>Rank</t>
  </si>
  <si>
    <t>Azerbaĳan</t>
  </si>
  <si>
    <t>MalRankTemp</t>
  </si>
  <si>
    <t>d</t>
  </si>
  <si>
    <t>d^2</t>
  </si>
  <si>
    <t>Malicious Routing</t>
  </si>
  <si>
    <t>Russian Federation</t>
  </si>
  <si>
    <t>Syrian Arab Republic</t>
  </si>
  <si>
    <t>GDP</t>
  </si>
  <si>
    <t>Islamic Republic of Iran</t>
  </si>
  <si>
    <t>Korea, Republic of</t>
  </si>
  <si>
    <t>Libyan Arab Jamahiriya</t>
  </si>
  <si>
    <t>H^2</t>
  </si>
  <si>
    <t>MALRANK X-Mean(X)</t>
  </si>
  <si>
    <t>GDP Y-mean(Y)</t>
  </si>
  <si>
    <t>J^2</t>
  </si>
  <si>
    <t>X-M(X) * Y-M(Y)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</si>
</sst>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/>
    <xf numFmtId="0" fontId="3" fillId="0" borderId="0"/>
    <xf numFmtId="0" fontId="4" fillId="0" borderId="0"/>
    <xf numFmtId="0" fontId="5" fillId="0" borderId="0"/>
    <xf numFmtId="0" fontId="4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</cellXfs>
  <cellStyles count="6">
    <cellStyle name="Normal" xfId="0" builtinId="0"/>
    <cellStyle name="Normal 10 2" xfId="3" xr:uid="{A9A893E4-DD7A-4FD4-BBA8-EB28118BB721}"/>
    <cellStyle name="Normal 2" xfId="1" xr:uid="{00000000-0005-0000-0000-000001000000}"/>
    <cellStyle name="Normal 2 2" xfId="5" xr:uid="{F9564B05-8A38-4DAA-BDAE-1972269F88A0}"/>
    <cellStyle name="Normal 3" xfId="2" xr:uid="{2389BBF2-B00B-4911-A235-601366632485}"/>
    <cellStyle name="Normal 4" xfId="4" xr:uid="{ED7C7131-6B18-472B-9183-14C25FBF375A}"/>
  </cellStyles>
  <dxfs count="2">
    <dxf>
      <font>
        <b val="0"/>
        <i val="0"/>
      </font>
    </dxf>
    <dxf>
      <font>
        <b val="0"/>
        <i val="0"/>
      </font>
    </dxf>
  </dxfs>
  <tableStyles count="2" defaultTableStyle="TableStyleMedium2" defaultPivotStyle="PivotStyleLight16">
    <tableStyle name="Slog tabele 1" pivot="0" count="1" xr9:uid="{14C29458-A9C6-4D47-88FA-70B598132F89}">
      <tableStyleElement type="wholeTable" dxfId="1"/>
    </tableStyle>
    <tableStyle name="Slog tabele 2" pivot="0" count="1" xr9:uid="{84A400F1-0977-406D-A136-80A3CE98C498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58616-28D4-44A9-A3DA-9C68A8010E59}">
  <dimension ref="A1:C65"/>
  <sheetViews>
    <sheetView workbookViewId="0">
      <selection activeCell="E15" sqref="E15"/>
    </sheetView>
  </sheetViews>
  <sheetFormatPr defaultRowHeight="15" x14ac:dyDescent="0.25"/>
  <sheetData>
    <row r="1" spans="1:3" x14ac:dyDescent="0.25">
      <c r="A1" t="s">
        <v>0</v>
      </c>
      <c r="B1" t="s">
        <v>71</v>
      </c>
      <c r="C1" t="s">
        <v>76</v>
      </c>
    </row>
    <row r="2" spans="1:3" x14ac:dyDescent="0.25">
      <c r="A2" t="s">
        <v>1</v>
      </c>
      <c r="B2">
        <v>9</v>
      </c>
      <c r="C2">
        <v>0.18596826106008185</v>
      </c>
    </row>
    <row r="3" spans="1:3" x14ac:dyDescent="0.25">
      <c r="A3" t="s">
        <v>3</v>
      </c>
      <c r="B3">
        <v>7</v>
      </c>
      <c r="C3">
        <v>0.16979194261652997</v>
      </c>
    </row>
    <row r="4" spans="1:3" x14ac:dyDescent="0.25">
      <c r="A4" t="s">
        <v>5</v>
      </c>
      <c r="B4">
        <v>19</v>
      </c>
      <c r="C4">
        <v>0.22565271470077011</v>
      </c>
    </row>
    <row r="5" spans="1:3" x14ac:dyDescent="0.25">
      <c r="A5" t="s">
        <v>6</v>
      </c>
      <c r="B5">
        <v>45</v>
      </c>
      <c r="C5">
        <v>0.40112130900943532</v>
      </c>
    </row>
    <row r="6" spans="1:3" x14ac:dyDescent="0.25">
      <c r="A6" t="s">
        <v>7</v>
      </c>
      <c r="B6">
        <v>32</v>
      </c>
      <c r="C6">
        <v>0.31473106380802574</v>
      </c>
    </row>
    <row r="7" spans="1:3" x14ac:dyDescent="0.25">
      <c r="A7" t="s">
        <v>8</v>
      </c>
      <c r="B7">
        <v>47</v>
      </c>
      <c r="C7">
        <v>0.40751038374731008</v>
      </c>
    </row>
    <row r="8" spans="1:3" x14ac:dyDescent="0.25">
      <c r="A8" t="s">
        <v>10</v>
      </c>
      <c r="B8">
        <v>39</v>
      </c>
      <c r="C8">
        <v>0.37655617251930151</v>
      </c>
    </row>
    <row r="9" spans="1:3" x14ac:dyDescent="0.25">
      <c r="A9" t="s">
        <v>11</v>
      </c>
      <c r="B9">
        <v>23</v>
      </c>
      <c r="C9">
        <v>0.26336317721331676</v>
      </c>
    </row>
    <row r="10" spans="1:3" x14ac:dyDescent="0.25">
      <c r="A10" t="s">
        <v>12</v>
      </c>
      <c r="B10">
        <v>24</v>
      </c>
      <c r="C10">
        <v>0.27270214291553119</v>
      </c>
    </row>
    <row r="11" spans="1:3" x14ac:dyDescent="0.25">
      <c r="A11" t="s">
        <v>13</v>
      </c>
      <c r="B11">
        <v>61</v>
      </c>
      <c r="C11">
        <v>0.57782179133632272</v>
      </c>
    </row>
    <row r="12" spans="1:3" x14ac:dyDescent="0.25">
      <c r="A12" t="s">
        <v>14</v>
      </c>
      <c r="B12">
        <v>42</v>
      </c>
      <c r="C12">
        <v>0.39579297497180921</v>
      </c>
    </row>
    <row r="13" spans="1:3" x14ac:dyDescent="0.25">
      <c r="A13" t="s">
        <v>15</v>
      </c>
      <c r="B13">
        <v>55</v>
      </c>
      <c r="C13">
        <v>0.4733466791076103</v>
      </c>
    </row>
    <row r="14" spans="1:3" x14ac:dyDescent="0.25">
      <c r="A14" t="s">
        <v>16</v>
      </c>
      <c r="B14">
        <v>15</v>
      </c>
      <c r="C14">
        <v>0.21227365431081802</v>
      </c>
    </row>
    <row r="15" spans="1:3" x14ac:dyDescent="0.25">
      <c r="A15" t="s">
        <v>17</v>
      </c>
      <c r="B15">
        <v>17</v>
      </c>
      <c r="C15">
        <v>0.21501494763561757</v>
      </c>
    </row>
    <row r="16" spans="1:3" x14ac:dyDescent="0.25">
      <c r="A16" t="s">
        <v>18</v>
      </c>
      <c r="B16">
        <v>64</v>
      </c>
      <c r="C16">
        <v>0.74524069100009327</v>
      </c>
    </row>
    <row r="17" spans="1:3" x14ac:dyDescent="0.25">
      <c r="A17" t="s">
        <v>19</v>
      </c>
      <c r="B17">
        <v>3</v>
      </c>
      <c r="C17">
        <v>9.0038402736197981E-2</v>
      </c>
    </row>
    <row r="18" spans="1:3" x14ac:dyDescent="0.25">
      <c r="A18" t="s">
        <v>20</v>
      </c>
      <c r="B18">
        <v>54</v>
      </c>
      <c r="C18">
        <v>0.47185162300674788</v>
      </c>
    </row>
    <row r="19" spans="1:3" x14ac:dyDescent="0.25">
      <c r="A19" t="s">
        <v>21</v>
      </c>
      <c r="B19">
        <v>40</v>
      </c>
      <c r="C19">
        <v>0.39089590878344693</v>
      </c>
    </row>
    <row r="20" spans="1:3" x14ac:dyDescent="0.25">
      <c r="A20" t="s">
        <v>22</v>
      </c>
      <c r="B20">
        <v>59</v>
      </c>
      <c r="C20">
        <v>0.54628107085808775</v>
      </c>
    </row>
    <row r="21" spans="1:3" x14ac:dyDescent="0.25">
      <c r="A21" t="s">
        <v>23</v>
      </c>
      <c r="B21">
        <v>29</v>
      </c>
      <c r="C21">
        <v>0.30781682477527383</v>
      </c>
    </row>
    <row r="22" spans="1:3" x14ac:dyDescent="0.25">
      <c r="A22" t="s">
        <v>24</v>
      </c>
      <c r="B22">
        <v>43</v>
      </c>
      <c r="C22">
        <v>0.39628523269096938</v>
      </c>
    </row>
    <row r="23" spans="1:3" x14ac:dyDescent="0.25">
      <c r="A23" t="s">
        <v>25</v>
      </c>
      <c r="B23">
        <v>11</v>
      </c>
      <c r="C23">
        <v>0.19348630565490987</v>
      </c>
    </row>
    <row r="24" spans="1:3" x14ac:dyDescent="0.25">
      <c r="A24" t="s">
        <v>26</v>
      </c>
      <c r="B24">
        <v>2</v>
      </c>
      <c r="C24">
        <v>6.8743439096951978E-2</v>
      </c>
    </row>
    <row r="25" spans="1:3" x14ac:dyDescent="0.25">
      <c r="A25" t="s">
        <v>27</v>
      </c>
      <c r="B25">
        <v>57</v>
      </c>
      <c r="C25">
        <v>0.51431535191506772</v>
      </c>
    </row>
    <row r="26" spans="1:3" x14ac:dyDescent="0.25">
      <c r="A26" t="s">
        <v>28</v>
      </c>
      <c r="B26">
        <v>53</v>
      </c>
      <c r="C26">
        <v>0.46715266803494326</v>
      </c>
    </row>
    <row r="27" spans="1:3" x14ac:dyDescent="0.25">
      <c r="A27" t="s">
        <v>80</v>
      </c>
      <c r="B27">
        <v>52</v>
      </c>
      <c r="C27">
        <v>0.46616295781214967</v>
      </c>
    </row>
    <row r="28" spans="1:3" x14ac:dyDescent="0.25">
      <c r="A28" t="s">
        <v>29</v>
      </c>
      <c r="B28">
        <v>25</v>
      </c>
      <c r="C28">
        <v>0.27398504006564184</v>
      </c>
    </row>
    <row r="29" spans="1:3" x14ac:dyDescent="0.25">
      <c r="A29" t="s">
        <v>30</v>
      </c>
      <c r="B29">
        <v>33</v>
      </c>
      <c r="C29">
        <v>0.316644947570629</v>
      </c>
    </row>
    <row r="30" spans="1:3" x14ac:dyDescent="0.25">
      <c r="A30" t="s">
        <v>31</v>
      </c>
      <c r="B30">
        <v>58</v>
      </c>
      <c r="C30">
        <v>0.53023867501522404</v>
      </c>
    </row>
    <row r="31" spans="1:3" x14ac:dyDescent="0.25">
      <c r="A31" t="s">
        <v>32</v>
      </c>
      <c r="B31">
        <v>31</v>
      </c>
      <c r="C31">
        <v>0.31165107843441275</v>
      </c>
    </row>
    <row r="32" spans="1:3" x14ac:dyDescent="0.25">
      <c r="A32" t="s">
        <v>33</v>
      </c>
      <c r="B32">
        <v>5</v>
      </c>
      <c r="C32">
        <v>0.16799486654671944</v>
      </c>
    </row>
    <row r="33" spans="1:3" x14ac:dyDescent="0.25">
      <c r="A33" t="s">
        <v>81</v>
      </c>
      <c r="B33">
        <v>49</v>
      </c>
      <c r="C33">
        <v>0.42888829748262569</v>
      </c>
    </row>
    <row r="34" spans="1:3" x14ac:dyDescent="0.25">
      <c r="A34" t="s">
        <v>34</v>
      </c>
      <c r="B34">
        <v>13</v>
      </c>
      <c r="C34">
        <v>0.19686418348602067</v>
      </c>
    </row>
    <row r="35" spans="1:3" x14ac:dyDescent="0.25">
      <c r="A35" t="s">
        <v>35</v>
      </c>
      <c r="B35">
        <v>30</v>
      </c>
      <c r="C35">
        <v>0.30938604053856567</v>
      </c>
    </row>
    <row r="36" spans="1:3" x14ac:dyDescent="0.25">
      <c r="A36" t="s">
        <v>82</v>
      </c>
      <c r="B36">
        <v>8</v>
      </c>
      <c r="C36">
        <v>0.18018164178462476</v>
      </c>
    </row>
    <row r="37" spans="1:3" x14ac:dyDescent="0.25">
      <c r="A37" t="s">
        <v>36</v>
      </c>
      <c r="B37">
        <v>1</v>
      </c>
      <c r="C37">
        <v>5.020317186154314E-2</v>
      </c>
    </row>
    <row r="38" spans="1:3" x14ac:dyDescent="0.25">
      <c r="A38" t="s">
        <v>37</v>
      </c>
      <c r="B38">
        <v>34</v>
      </c>
      <c r="C38">
        <v>0.3239525695339901</v>
      </c>
    </row>
    <row r="39" spans="1:3" x14ac:dyDescent="0.25">
      <c r="A39" t="s">
        <v>38</v>
      </c>
      <c r="B39">
        <v>37</v>
      </c>
      <c r="C39">
        <v>0.35724606231279021</v>
      </c>
    </row>
    <row r="40" spans="1:3" x14ac:dyDescent="0.25">
      <c r="A40" t="s">
        <v>39</v>
      </c>
      <c r="B40">
        <v>22</v>
      </c>
      <c r="C40">
        <v>0.25816447970376577</v>
      </c>
    </row>
    <row r="41" spans="1:3" x14ac:dyDescent="0.25">
      <c r="A41" t="s">
        <v>40</v>
      </c>
      <c r="B41">
        <v>35</v>
      </c>
      <c r="C41">
        <v>0.32788924175379053</v>
      </c>
    </row>
    <row r="42" spans="1:3" x14ac:dyDescent="0.25">
      <c r="A42" t="s">
        <v>41</v>
      </c>
      <c r="B42">
        <v>26</v>
      </c>
      <c r="C42">
        <v>0.28352217867391344</v>
      </c>
    </row>
    <row r="43" spans="1:3" x14ac:dyDescent="0.25">
      <c r="A43" t="s">
        <v>42</v>
      </c>
      <c r="B43">
        <v>28</v>
      </c>
      <c r="C43">
        <v>0.2989445963663685</v>
      </c>
    </row>
    <row r="44" spans="1:3" x14ac:dyDescent="0.25">
      <c r="A44" t="s">
        <v>43</v>
      </c>
      <c r="B44">
        <v>20</v>
      </c>
      <c r="C44">
        <v>0.23191084629857239</v>
      </c>
    </row>
    <row r="45" spans="1:3" x14ac:dyDescent="0.25">
      <c r="A45" t="s">
        <v>77</v>
      </c>
      <c r="B45">
        <v>63</v>
      </c>
      <c r="C45">
        <v>0.71209711615632054</v>
      </c>
    </row>
    <row r="46" spans="1:3" x14ac:dyDescent="0.25">
      <c r="A46" t="s">
        <v>44</v>
      </c>
      <c r="B46">
        <v>18</v>
      </c>
      <c r="C46">
        <v>0.22286331657142858</v>
      </c>
    </row>
    <row r="47" spans="1:3" x14ac:dyDescent="0.25">
      <c r="A47" t="s">
        <v>45</v>
      </c>
      <c r="B47">
        <v>46</v>
      </c>
      <c r="C47">
        <v>0.40493505438214794</v>
      </c>
    </row>
    <row r="48" spans="1:3" x14ac:dyDescent="0.25">
      <c r="A48" t="s">
        <v>46</v>
      </c>
      <c r="B48">
        <v>44</v>
      </c>
      <c r="C48">
        <v>0.39844220291570442</v>
      </c>
    </row>
    <row r="49" spans="1:3" x14ac:dyDescent="0.25">
      <c r="A49" t="s">
        <v>47</v>
      </c>
      <c r="B49">
        <v>14</v>
      </c>
      <c r="C49">
        <v>0.20880311244750585</v>
      </c>
    </row>
    <row r="50" spans="1:3" x14ac:dyDescent="0.25">
      <c r="A50" t="s">
        <v>48</v>
      </c>
      <c r="B50">
        <v>21</v>
      </c>
      <c r="C50">
        <v>0.23556478314245521</v>
      </c>
    </row>
    <row r="51" spans="1:3" x14ac:dyDescent="0.25">
      <c r="A51" t="s">
        <v>49</v>
      </c>
      <c r="B51">
        <v>16</v>
      </c>
      <c r="C51">
        <v>0.21295344690447038</v>
      </c>
    </row>
    <row r="52" spans="1:3" x14ac:dyDescent="0.25">
      <c r="A52" t="s">
        <v>78</v>
      </c>
      <c r="B52">
        <v>51</v>
      </c>
      <c r="C52">
        <v>0.43412499842220165</v>
      </c>
    </row>
    <row r="53" spans="1:3" x14ac:dyDescent="0.25">
      <c r="A53" t="s">
        <v>50</v>
      </c>
      <c r="B53">
        <v>56</v>
      </c>
      <c r="C53">
        <v>0.48354674979603463</v>
      </c>
    </row>
    <row r="54" spans="1:3" x14ac:dyDescent="0.25">
      <c r="A54" t="s">
        <v>51</v>
      </c>
      <c r="B54">
        <v>50</v>
      </c>
      <c r="C54">
        <v>0.42931198523261827</v>
      </c>
    </row>
    <row r="55" spans="1:3" x14ac:dyDescent="0.25">
      <c r="A55" t="s">
        <v>52</v>
      </c>
      <c r="B55">
        <v>60</v>
      </c>
      <c r="C55">
        <v>0.54925085004730068</v>
      </c>
    </row>
    <row r="56" spans="1:3" x14ac:dyDescent="0.25">
      <c r="A56" t="s">
        <v>53</v>
      </c>
      <c r="B56">
        <v>10</v>
      </c>
      <c r="C56">
        <v>0.1890228435085177</v>
      </c>
    </row>
    <row r="57" spans="1:3" x14ac:dyDescent="0.25">
      <c r="A57" t="s">
        <v>54</v>
      </c>
      <c r="B57">
        <v>36</v>
      </c>
      <c r="C57">
        <v>0.34059135783433392</v>
      </c>
    </row>
    <row r="58" spans="1:3" x14ac:dyDescent="0.25">
      <c r="A58" t="s">
        <v>55</v>
      </c>
      <c r="B58">
        <v>48</v>
      </c>
      <c r="C58">
        <v>0.42482649871951461</v>
      </c>
    </row>
    <row r="59" spans="1:3" x14ac:dyDescent="0.25">
      <c r="A59" t="s">
        <v>56</v>
      </c>
      <c r="B59">
        <v>41</v>
      </c>
      <c r="C59">
        <v>0.39420633677030448</v>
      </c>
    </row>
    <row r="60" spans="1:3" x14ac:dyDescent="0.25">
      <c r="A60" t="s">
        <v>57</v>
      </c>
      <c r="B60">
        <v>38</v>
      </c>
      <c r="C60">
        <v>0.37645972656714399</v>
      </c>
    </row>
    <row r="61" spans="1:3" x14ac:dyDescent="0.25">
      <c r="A61" t="s">
        <v>58</v>
      </c>
      <c r="B61">
        <v>6</v>
      </c>
      <c r="C61">
        <v>0.16883999057172744</v>
      </c>
    </row>
    <row r="62" spans="1:3" x14ac:dyDescent="0.25">
      <c r="A62" t="s">
        <v>59</v>
      </c>
      <c r="B62">
        <v>27</v>
      </c>
      <c r="C62">
        <v>0.29084137045699288</v>
      </c>
    </row>
    <row r="63" spans="1:3" x14ac:dyDescent="0.25">
      <c r="A63" t="s">
        <v>60</v>
      </c>
      <c r="B63">
        <v>62</v>
      </c>
      <c r="C63">
        <v>0.63712446954483581</v>
      </c>
    </row>
    <row r="64" spans="1:3" x14ac:dyDescent="0.25">
      <c r="A64" t="s">
        <v>61</v>
      </c>
      <c r="B64">
        <v>4</v>
      </c>
      <c r="C64">
        <v>0.15380027712575087</v>
      </c>
    </row>
    <row r="65" spans="1:3" x14ac:dyDescent="0.25">
      <c r="A65" t="s">
        <v>62</v>
      </c>
      <c r="B65">
        <v>12</v>
      </c>
      <c r="C65">
        <v>0.19683115926232195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1CB40-6C1E-4438-826A-63468DB92520}">
  <dimension ref="A1:L71"/>
  <sheetViews>
    <sheetView topLeftCell="A49" workbookViewId="0">
      <selection activeCell="F67" sqref="F67"/>
    </sheetView>
  </sheetViews>
  <sheetFormatPr defaultRowHeight="15" x14ac:dyDescent="0.25"/>
  <cols>
    <col min="2" max="2" width="12" bestFit="1" customWidth="1"/>
    <col min="10" max="10" width="12.7109375" bestFit="1" customWidth="1"/>
    <col min="11" max="12" width="12" bestFit="1" customWidth="1"/>
  </cols>
  <sheetData>
    <row r="1" spans="1:12" ht="45" x14ac:dyDescent="0.25">
      <c r="A1" t="s">
        <v>0</v>
      </c>
      <c r="B1" t="s">
        <v>79</v>
      </c>
      <c r="C1" t="s">
        <v>71</v>
      </c>
      <c r="D1" s="2" t="s">
        <v>73</v>
      </c>
      <c r="E1" s="2" t="s">
        <v>74</v>
      </c>
      <c r="F1" s="2" t="s">
        <v>75</v>
      </c>
      <c r="G1" t="s">
        <v>76</v>
      </c>
      <c r="H1" s="2" t="s">
        <v>84</v>
      </c>
      <c r="I1" s="2" t="s">
        <v>83</v>
      </c>
      <c r="J1" s="2" t="s">
        <v>85</v>
      </c>
      <c r="K1" s="2" t="s">
        <v>86</v>
      </c>
      <c r="L1" s="2" t="s">
        <v>87</v>
      </c>
    </row>
    <row r="2" spans="1:12" x14ac:dyDescent="0.25">
      <c r="A2" t="s">
        <v>1</v>
      </c>
      <c r="B2">
        <v>122123822333.73</v>
      </c>
      <c r="C2">
        <v>35</v>
      </c>
      <c r="D2">
        <f>IFERROR(VLOOKUP(A2,MalRout2019!A:B,2,0), )</f>
        <v>9</v>
      </c>
      <c r="E2">
        <f t="shared" ref="E2:E65" si="0">C2-D2</f>
        <v>26</v>
      </c>
      <c r="F2">
        <f t="shared" ref="F2:F65" si="1">E2^2</f>
        <v>676</v>
      </c>
      <c r="G2">
        <v>0.18596826106008185</v>
      </c>
      <c r="H2">
        <f>G2-0.336774853036941</f>
        <v>-0.15080659197685914</v>
      </c>
      <c r="I2">
        <f>H2^2</f>
        <v>2.2742628183674875E-2</v>
      </c>
      <c r="J2">
        <f>B2-1074808813314.32</f>
        <v>-952684990980.58997</v>
      </c>
      <c r="K2">
        <f>J2^2</f>
        <v>9.0760869203968672E+23</v>
      </c>
      <c r="L2">
        <f>J2*H2</f>
        <v>143671176717.28757</v>
      </c>
    </row>
    <row r="3" spans="1:12" x14ac:dyDescent="0.25">
      <c r="A3" t="s">
        <v>3</v>
      </c>
      <c r="B3">
        <v>637430331479.46899</v>
      </c>
      <c r="C3">
        <v>18</v>
      </c>
      <c r="D3">
        <f>IFERROR(VLOOKUP(A3,MalRout2019!A:B,2,0), )</f>
        <v>7</v>
      </c>
      <c r="E3">
        <f t="shared" si="0"/>
        <v>11</v>
      </c>
      <c r="F3">
        <f t="shared" si="1"/>
        <v>121</v>
      </c>
      <c r="G3">
        <v>0.16979194261652997</v>
      </c>
      <c r="H3">
        <f t="shared" ref="H3:H65" si="2">G3-0.336774853036941</f>
        <v>-0.16698291042041102</v>
      </c>
      <c r="I3">
        <f t="shared" ref="I3:I65" si="3">H3^2</f>
        <v>2.7883292372471013E-2</v>
      </c>
      <c r="J3">
        <f t="shared" ref="J3:J65" si="4">B3-1074808813314.32</f>
        <v>-437378481834.85095</v>
      </c>
      <c r="K3">
        <f t="shared" ref="K3:K65" si="5">J3^2</f>
        <v>1.9129993637215903E+23</v>
      </c>
      <c r="L3">
        <f t="shared" ref="L3:L65" si="6">J3*H3</f>
        <v>73034731852.044281</v>
      </c>
    </row>
    <row r="4" spans="1:12" x14ac:dyDescent="0.25">
      <c r="A4" t="s">
        <v>5</v>
      </c>
      <c r="B4">
        <v>11536590635.826799</v>
      </c>
      <c r="C4">
        <v>60</v>
      </c>
      <c r="D4">
        <f>IFERROR(VLOOKUP(A4,MalRout2019!A:B,2,0), )</f>
        <v>19</v>
      </c>
      <c r="E4">
        <f t="shared" si="0"/>
        <v>41</v>
      </c>
      <c r="F4">
        <f t="shared" si="1"/>
        <v>1681</v>
      </c>
      <c r="G4">
        <v>0.22565271470077011</v>
      </c>
      <c r="H4">
        <f t="shared" si="2"/>
        <v>-0.11112213833617088</v>
      </c>
      <c r="I4">
        <f t="shared" si="3"/>
        <v>1.2348129628403098E-2</v>
      </c>
      <c r="J4">
        <f t="shared" si="4"/>
        <v>-1063272222678.4932</v>
      </c>
      <c r="K4">
        <f t="shared" si="5"/>
        <v>1.1305478195196631E+24</v>
      </c>
      <c r="L4">
        <f t="shared" si="6"/>
        <v>118153083017.4874</v>
      </c>
    </row>
    <row r="5" spans="1:12" x14ac:dyDescent="0.25">
      <c r="A5" t="s">
        <v>6</v>
      </c>
      <c r="B5">
        <v>1323421072479.0701</v>
      </c>
      <c r="C5">
        <v>13</v>
      </c>
      <c r="D5">
        <f>IFERROR(VLOOKUP(A5,MalRout2019!A:B,2,0), )</f>
        <v>45</v>
      </c>
      <c r="E5">
        <f t="shared" si="0"/>
        <v>-32</v>
      </c>
      <c r="F5">
        <f t="shared" si="1"/>
        <v>1024</v>
      </c>
      <c r="G5">
        <v>0.40112130900943532</v>
      </c>
      <c r="H5">
        <f t="shared" si="2"/>
        <v>6.4346455972494332E-2</v>
      </c>
      <c r="I5">
        <f t="shared" si="3"/>
        <v>4.1404663962201511E-3</v>
      </c>
      <c r="J5">
        <f t="shared" si="4"/>
        <v>248612259164.75012</v>
      </c>
      <c r="K5">
        <f t="shared" si="5"/>
        <v>6.1808055407000884E+22</v>
      </c>
      <c r="L5">
        <f t="shared" si="6"/>
        <v>15997317788.566944</v>
      </c>
    </row>
    <row r="6" spans="1:12" x14ac:dyDescent="0.25">
      <c r="A6" t="s">
        <v>72</v>
      </c>
      <c r="B6">
        <v>40747792237.973503</v>
      </c>
      <c r="C6">
        <v>48</v>
      </c>
      <c r="D6">
        <f>IFERROR(VLOOKUP(A6,MalRout2019!A:B,2,0), )</f>
        <v>0</v>
      </c>
      <c r="E6">
        <f t="shared" si="0"/>
        <v>48</v>
      </c>
      <c r="F6">
        <f t="shared" si="1"/>
        <v>2304</v>
      </c>
      <c r="G6">
        <v>0.31473106380802574</v>
      </c>
      <c r="H6">
        <f t="shared" si="2"/>
        <v>-2.2043789228915256E-2</v>
      </c>
      <c r="I6">
        <f t="shared" si="3"/>
        <v>4.8592864356884026E-4</v>
      </c>
      <c r="J6">
        <f t="shared" si="4"/>
        <v>-1034061021076.3464</v>
      </c>
      <c r="K6">
        <f t="shared" si="5"/>
        <v>1.0692821953094561E+24</v>
      </c>
      <c r="L6">
        <f t="shared" si="6"/>
        <v>22794623198.443878</v>
      </c>
    </row>
    <row r="7" spans="1:12" x14ac:dyDescent="0.25">
      <c r="A7" t="s">
        <v>8</v>
      </c>
      <c r="B7">
        <v>35307127659.574501</v>
      </c>
      <c r="C7">
        <v>52</v>
      </c>
      <c r="D7">
        <f>IFERROR(VLOOKUP(A7,MalRout2019!A:B,2,0), )</f>
        <v>47</v>
      </c>
      <c r="E7">
        <f t="shared" si="0"/>
        <v>5</v>
      </c>
      <c r="F7">
        <f t="shared" si="1"/>
        <v>25</v>
      </c>
      <c r="G7">
        <v>0.3834995893358305</v>
      </c>
      <c r="H7">
        <f t="shared" si="2"/>
        <v>4.6724736298889513E-2</v>
      </c>
      <c r="I7">
        <f t="shared" si="3"/>
        <v>2.1832009822007632E-3</v>
      </c>
      <c r="J7">
        <f t="shared" si="4"/>
        <v>-1039501685654.7455</v>
      </c>
      <c r="K7">
        <f t="shared" si="5"/>
        <v>1.0805637544790574E+24</v>
      </c>
      <c r="L7">
        <f t="shared" si="6"/>
        <v>-48570442144.469124</v>
      </c>
    </row>
    <row r="8" spans="1:12" x14ac:dyDescent="0.25">
      <c r="A8" t="s">
        <v>10</v>
      </c>
      <c r="B8">
        <v>249723862487.36099</v>
      </c>
      <c r="C8">
        <v>30</v>
      </c>
      <c r="D8">
        <f>IFERROR(VLOOKUP(A8,MalRout2019!A:B,2,0), )</f>
        <v>39</v>
      </c>
      <c r="E8">
        <f t="shared" si="0"/>
        <v>-9</v>
      </c>
      <c r="F8">
        <f t="shared" si="1"/>
        <v>81</v>
      </c>
      <c r="G8">
        <v>0.37655617251930151</v>
      </c>
      <c r="H8">
        <f t="shared" si="2"/>
        <v>3.9781319482360522E-2</v>
      </c>
      <c r="I8">
        <f t="shared" si="3"/>
        <v>1.5825533797576368E-3</v>
      </c>
      <c r="J8">
        <f t="shared" si="4"/>
        <v>-825084950826.95898</v>
      </c>
      <c r="K8">
        <f t="shared" si="5"/>
        <v>6.8076517608112537E+23</v>
      </c>
      <c r="L8">
        <f t="shared" si="6"/>
        <v>-32822968028.934978</v>
      </c>
    </row>
    <row r="9" spans="1:12" x14ac:dyDescent="0.25">
      <c r="A9" t="s">
        <v>11</v>
      </c>
      <c r="B9">
        <v>54456465472.616203</v>
      </c>
      <c r="C9">
        <v>44</v>
      </c>
      <c r="D9">
        <f>IFERROR(VLOOKUP(A9,MalRout2019!A:B,2,0), )</f>
        <v>23</v>
      </c>
      <c r="E9">
        <f t="shared" si="0"/>
        <v>21</v>
      </c>
      <c r="F9">
        <f t="shared" si="1"/>
        <v>441</v>
      </c>
      <c r="G9">
        <v>0.26336317721331676</v>
      </c>
      <c r="H9">
        <f t="shared" si="2"/>
        <v>-7.3411675823624234E-2</v>
      </c>
      <c r="I9">
        <f t="shared" si="3"/>
        <v>5.3892741472328946E-3</v>
      </c>
      <c r="J9">
        <f t="shared" si="4"/>
        <v>-1020352347841.7037</v>
      </c>
      <c r="K9">
        <f t="shared" si="5"/>
        <v>1.0411189137460771E+24</v>
      </c>
      <c r="L9">
        <f t="shared" si="6"/>
        <v>74905775785.629028</v>
      </c>
    </row>
    <row r="10" spans="1:12" x14ac:dyDescent="0.25">
      <c r="A10" t="s">
        <v>12</v>
      </c>
      <c r="B10">
        <v>2055505502224.73</v>
      </c>
      <c r="C10">
        <v>8</v>
      </c>
      <c r="D10">
        <f>IFERROR(VLOOKUP(A10,MalRout2019!A:B,2,0), )</f>
        <v>24</v>
      </c>
      <c r="E10">
        <f t="shared" si="0"/>
        <v>-16</v>
      </c>
      <c r="F10">
        <f t="shared" si="1"/>
        <v>256</v>
      </c>
      <c r="G10">
        <v>0.27270214291553119</v>
      </c>
      <c r="H10">
        <f t="shared" si="2"/>
        <v>-6.4072710121409804E-2</v>
      </c>
      <c r="I10">
        <f t="shared" si="3"/>
        <v>4.1053121823022105E-3</v>
      </c>
      <c r="J10">
        <f t="shared" si="4"/>
        <v>980696688910.41003</v>
      </c>
      <c r="K10">
        <f t="shared" si="5"/>
        <v>9.6176599563984161E+23</v>
      </c>
      <c r="L10">
        <f t="shared" si="6"/>
        <v>-62835894665.583107</v>
      </c>
    </row>
    <row r="11" spans="1:12" x14ac:dyDescent="0.25">
      <c r="A11" t="s">
        <v>13</v>
      </c>
      <c r="B11">
        <v>22158209502.639099</v>
      </c>
      <c r="C11">
        <v>57</v>
      </c>
      <c r="D11">
        <f>IFERROR(VLOOKUP(A11,MalRout2019!A:B,2,0), )</f>
        <v>61</v>
      </c>
      <c r="E11">
        <f t="shared" si="0"/>
        <v>-4</v>
      </c>
      <c r="F11">
        <f t="shared" si="1"/>
        <v>16</v>
      </c>
      <c r="G11">
        <v>0.57782179133632272</v>
      </c>
      <c r="H11">
        <f t="shared" si="2"/>
        <v>0.24104693829938173</v>
      </c>
      <c r="I11">
        <f t="shared" si="3"/>
        <v>5.810362646350594E-2</v>
      </c>
      <c r="J11">
        <f t="shared" si="4"/>
        <v>-1052650603811.6809</v>
      </c>
      <c r="K11">
        <f t="shared" si="5"/>
        <v>1.1080732937050963E+24</v>
      </c>
      <c r="L11">
        <f t="shared" si="6"/>
        <v>-253738205147.80118</v>
      </c>
    </row>
    <row r="12" spans="1:12" x14ac:dyDescent="0.25">
      <c r="A12" t="s">
        <v>14</v>
      </c>
      <c r="B12">
        <v>1653042795255.04</v>
      </c>
      <c r="C12">
        <v>10</v>
      </c>
      <c r="D12">
        <f>IFERROR(VLOOKUP(A12,MalRout2019!A:B,2,0), )</f>
        <v>42</v>
      </c>
      <c r="E12">
        <f t="shared" si="0"/>
        <v>-32</v>
      </c>
      <c r="F12">
        <f t="shared" si="1"/>
        <v>1024</v>
      </c>
      <c r="G12">
        <v>0.39579297497180921</v>
      </c>
      <c r="H12">
        <f t="shared" si="2"/>
        <v>5.9018121934868217E-2</v>
      </c>
      <c r="I12">
        <f t="shared" si="3"/>
        <v>3.483138716718973E-3</v>
      </c>
      <c r="J12">
        <f t="shared" si="4"/>
        <v>578233981940.72009</v>
      </c>
      <c r="K12">
        <f t="shared" si="5"/>
        <v>3.3435453787102102E+23</v>
      </c>
      <c r="L12">
        <f t="shared" si="6"/>
        <v>34126283653.061806</v>
      </c>
    </row>
    <row r="13" spans="1:12" x14ac:dyDescent="0.25">
      <c r="A13" t="s">
        <v>15</v>
      </c>
      <c r="B13">
        <v>12237700479375</v>
      </c>
      <c r="C13">
        <v>2</v>
      </c>
      <c r="D13">
        <f>IFERROR(VLOOKUP(A13,MalRout2019!A:B,2,0), )</f>
        <v>55</v>
      </c>
      <c r="E13">
        <f t="shared" si="0"/>
        <v>-53</v>
      </c>
      <c r="F13">
        <f t="shared" si="1"/>
        <v>2809</v>
      </c>
      <c r="G13">
        <v>0.4733466791076103</v>
      </c>
      <c r="H13">
        <f t="shared" si="2"/>
        <v>0.13657182607066931</v>
      </c>
      <c r="I13">
        <f t="shared" si="3"/>
        <v>1.865186367627715E-2</v>
      </c>
      <c r="J13">
        <f t="shared" si="4"/>
        <v>11162891666060.68</v>
      </c>
      <c r="K13">
        <f t="shared" si="5"/>
        <v>1.2461015034820697E+26</v>
      </c>
      <c r="L13">
        <f t="shared" si="6"/>
        <v>1524536499062.9631</v>
      </c>
    </row>
    <row r="14" spans="1:12" x14ac:dyDescent="0.25">
      <c r="A14" t="s">
        <v>16</v>
      </c>
      <c r="B14">
        <v>314457601859.52301</v>
      </c>
      <c r="C14">
        <v>26</v>
      </c>
      <c r="D14">
        <f>IFERROR(VLOOKUP(A14,MalRout2019!A:B,2,0), )</f>
        <v>15</v>
      </c>
      <c r="E14">
        <f t="shared" si="0"/>
        <v>11</v>
      </c>
      <c r="F14">
        <f t="shared" si="1"/>
        <v>121</v>
      </c>
      <c r="G14">
        <v>0.21227365431081802</v>
      </c>
      <c r="H14">
        <f t="shared" si="2"/>
        <v>-0.12450119872612297</v>
      </c>
      <c r="I14">
        <f t="shared" si="3"/>
        <v>1.5500548484241565E-2</v>
      </c>
      <c r="J14">
        <f t="shared" si="4"/>
        <v>-760351211454.79688</v>
      </c>
      <c r="K14">
        <f t="shared" si="5"/>
        <v>5.7813396476077723E+23</v>
      </c>
      <c r="L14">
        <f t="shared" si="6"/>
        <v>94664637278.98201</v>
      </c>
    </row>
    <row r="15" spans="1:12" x14ac:dyDescent="0.25">
      <c r="A15" t="s">
        <v>17</v>
      </c>
      <c r="B15">
        <v>104295862000</v>
      </c>
      <c r="C15">
        <v>39</v>
      </c>
      <c r="D15">
        <f>IFERROR(VLOOKUP(A15,MalRout2019!A:B,2,0), )</f>
        <v>17</v>
      </c>
      <c r="E15">
        <f t="shared" si="0"/>
        <v>22</v>
      </c>
      <c r="F15">
        <f t="shared" si="1"/>
        <v>484</v>
      </c>
      <c r="G15">
        <v>0.21501494763561757</v>
      </c>
      <c r="H15">
        <f t="shared" si="2"/>
        <v>-0.12175990540132342</v>
      </c>
      <c r="I15">
        <f t="shared" si="3"/>
        <v>1.4825474563339228E-2</v>
      </c>
      <c r="J15">
        <f t="shared" si="4"/>
        <v>-970512951314.31995</v>
      </c>
      <c r="K15">
        <f t="shared" si="5"/>
        <v>9.4189538866883154E+23</v>
      </c>
      <c r="L15">
        <f t="shared" si="6"/>
        <v>118169565142.7908</v>
      </c>
    </row>
    <row r="16" spans="1:12" x14ac:dyDescent="0.25">
      <c r="A16" t="s">
        <v>18</v>
      </c>
      <c r="B16">
        <v>235369129337.711</v>
      </c>
      <c r="C16">
        <v>31</v>
      </c>
      <c r="D16">
        <f>IFERROR(VLOOKUP(A16,MalRout2019!A:B,2,0), )</f>
        <v>64</v>
      </c>
      <c r="E16">
        <f t="shared" si="0"/>
        <v>-33</v>
      </c>
      <c r="F16">
        <f t="shared" si="1"/>
        <v>1089</v>
      </c>
      <c r="G16">
        <v>0.74524069100009327</v>
      </c>
      <c r="H16">
        <f t="shared" si="2"/>
        <v>0.40846583796315228</v>
      </c>
      <c r="I16">
        <f t="shared" si="3"/>
        <v>0.16684434078294016</v>
      </c>
      <c r="J16">
        <f t="shared" si="4"/>
        <v>-839439683976.60889</v>
      </c>
      <c r="K16">
        <f t="shared" si="5"/>
        <v>7.0465898303474902E+23</v>
      </c>
      <c r="L16">
        <f t="shared" si="6"/>
        <v>-342882433935.0293</v>
      </c>
    </row>
    <row r="17" spans="1:12" x14ac:dyDescent="0.25">
      <c r="A17" t="s">
        <v>19</v>
      </c>
      <c r="B17">
        <v>25921079612.333698</v>
      </c>
      <c r="C17">
        <v>54</v>
      </c>
      <c r="D17">
        <f>IFERROR(VLOOKUP(A17,MalRout2019!A:B,2,0), )</f>
        <v>3</v>
      </c>
      <c r="E17">
        <f t="shared" si="0"/>
        <v>51</v>
      </c>
      <c r="F17">
        <f t="shared" si="1"/>
        <v>2601</v>
      </c>
      <c r="G17">
        <v>9.0038402736197981E-2</v>
      </c>
      <c r="H17">
        <f t="shared" si="2"/>
        <v>-0.24673645030074301</v>
      </c>
      <c r="I17">
        <f t="shared" si="3"/>
        <v>6.0878875907011028E-2</v>
      </c>
      <c r="J17">
        <f t="shared" si="4"/>
        <v>-1048887733701.9862</v>
      </c>
      <c r="K17">
        <f t="shared" si="5"/>
        <v>1.1001654779104888E+24</v>
      </c>
      <c r="L17">
        <f t="shared" si="6"/>
        <v>258798836177.61908</v>
      </c>
    </row>
    <row r="18" spans="1:12" x14ac:dyDescent="0.25">
      <c r="A18" t="s">
        <v>20</v>
      </c>
      <c r="B18">
        <v>80561496133.917206</v>
      </c>
      <c r="C18">
        <v>41</v>
      </c>
      <c r="D18">
        <f>IFERROR(VLOOKUP(A18,MalRout2019!A:B,2,0), )</f>
        <v>54</v>
      </c>
      <c r="E18">
        <f t="shared" si="0"/>
        <v>-13</v>
      </c>
      <c r="F18">
        <f t="shared" si="1"/>
        <v>169</v>
      </c>
      <c r="G18">
        <v>0.47185162300674788</v>
      </c>
      <c r="H18">
        <f t="shared" si="2"/>
        <v>0.13507676996980689</v>
      </c>
      <c r="I18">
        <f t="shared" si="3"/>
        <v>1.8245733785476125E-2</v>
      </c>
      <c r="J18">
        <f t="shared" si="4"/>
        <v>-994247317180.40271</v>
      </c>
      <c r="K18">
        <f t="shared" si="5"/>
        <v>9.8852772772042828E+23</v>
      </c>
      <c r="L18">
        <f t="shared" si="6"/>
        <v>-134299716155.87488</v>
      </c>
    </row>
    <row r="19" spans="1:12" x14ac:dyDescent="0.25">
      <c r="A19" t="s">
        <v>21</v>
      </c>
      <c r="B19">
        <v>2582501307216.4199</v>
      </c>
      <c r="C19">
        <v>7</v>
      </c>
      <c r="D19">
        <f>IFERROR(VLOOKUP(A19,MalRout2019!A:B,2,0), )</f>
        <v>40</v>
      </c>
      <c r="E19">
        <f t="shared" si="0"/>
        <v>-33</v>
      </c>
      <c r="F19">
        <f t="shared" si="1"/>
        <v>1089</v>
      </c>
      <c r="G19">
        <v>0.39089590878344693</v>
      </c>
      <c r="H19">
        <f t="shared" si="2"/>
        <v>5.4121055746505942E-2</v>
      </c>
      <c r="I19">
        <f t="shared" si="3"/>
        <v>2.929088675116404E-3</v>
      </c>
      <c r="J19">
        <f t="shared" si="4"/>
        <v>1507692493902.1001</v>
      </c>
      <c r="K19">
        <f t="shared" si="5"/>
        <v>2.2731366561687342E+24</v>
      </c>
      <c r="L19">
        <f t="shared" si="6"/>
        <v>81597909511.064133</v>
      </c>
    </row>
    <row r="20" spans="1:12" x14ac:dyDescent="0.25">
      <c r="A20" t="s">
        <v>22</v>
      </c>
      <c r="B20">
        <v>1489464787.5741501</v>
      </c>
      <c r="C20">
        <v>64</v>
      </c>
      <c r="D20">
        <f>IFERROR(VLOOKUP(A20,MalRout2019!A:B,2,0), )</f>
        <v>59</v>
      </c>
      <c r="E20">
        <f t="shared" si="0"/>
        <v>5</v>
      </c>
      <c r="F20">
        <f t="shared" si="1"/>
        <v>25</v>
      </c>
      <c r="G20">
        <v>0.54628107085808775</v>
      </c>
      <c r="H20">
        <f t="shared" si="2"/>
        <v>0.20950621782114676</v>
      </c>
      <c r="I20">
        <f t="shared" si="3"/>
        <v>4.389285530572179E-2</v>
      </c>
      <c r="J20">
        <f t="shared" si="4"/>
        <v>-1073319348526.7458</v>
      </c>
      <c r="K20">
        <f t="shared" si="5"/>
        <v>1.1520144239218782E+24</v>
      </c>
      <c r="L20">
        <f t="shared" si="6"/>
        <v>-224867077224.09573</v>
      </c>
    </row>
    <row r="21" spans="1:12" x14ac:dyDescent="0.25">
      <c r="A21" t="s">
        <v>23</v>
      </c>
      <c r="B21">
        <v>15081338092.2875</v>
      </c>
      <c r="C21">
        <v>59</v>
      </c>
      <c r="D21">
        <f>IFERROR(VLOOKUP(A21,MalRout2019!A:B,2,0), )</f>
        <v>29</v>
      </c>
      <c r="E21">
        <f t="shared" si="0"/>
        <v>30</v>
      </c>
      <c r="F21">
        <f t="shared" si="1"/>
        <v>900</v>
      </c>
      <c r="G21">
        <v>0.30781682477527383</v>
      </c>
      <c r="H21">
        <f t="shared" si="2"/>
        <v>-2.8958028261667157E-2</v>
      </c>
      <c r="I21">
        <f t="shared" si="3"/>
        <v>8.3856740080351377E-4</v>
      </c>
      <c r="J21">
        <f t="shared" si="4"/>
        <v>-1059727475222.0325</v>
      </c>
      <c r="K21">
        <f t="shared" si="5"/>
        <v>1.1230223217404634E+24</v>
      </c>
      <c r="L21">
        <f t="shared" si="6"/>
        <v>30687618177.144798</v>
      </c>
    </row>
    <row r="22" spans="1:12" x14ac:dyDescent="0.25">
      <c r="A22" t="s">
        <v>24</v>
      </c>
      <c r="B22">
        <v>3677439129776.6001</v>
      </c>
      <c r="C22">
        <v>4</v>
      </c>
      <c r="D22">
        <f>IFERROR(VLOOKUP(A22,MalRout2019!A:B,2,0), )</f>
        <v>43</v>
      </c>
      <c r="E22">
        <f t="shared" si="0"/>
        <v>-39</v>
      </c>
      <c r="F22">
        <f t="shared" si="1"/>
        <v>1521</v>
      </c>
      <c r="G22">
        <v>0.39628523269096938</v>
      </c>
      <c r="H22">
        <f t="shared" si="2"/>
        <v>5.9510379654028389E-2</v>
      </c>
      <c r="I22">
        <f t="shared" si="3"/>
        <v>3.541485286566596E-3</v>
      </c>
      <c r="J22">
        <f t="shared" si="4"/>
        <v>2602630316462.2803</v>
      </c>
      <c r="K22">
        <f t="shared" si="5"/>
        <v>6.7736845641685495E+24</v>
      </c>
      <c r="L22">
        <f t="shared" si="6"/>
        <v>154883518231.75436</v>
      </c>
    </row>
    <row r="23" spans="1:12" x14ac:dyDescent="0.25">
      <c r="A23" t="s">
        <v>25</v>
      </c>
      <c r="B23">
        <v>139135029758.29001</v>
      </c>
      <c r="C23">
        <v>34</v>
      </c>
      <c r="D23">
        <f>IFERROR(VLOOKUP(A23,MalRout2019!A:B,2,0), )</f>
        <v>11</v>
      </c>
      <c r="E23">
        <f t="shared" si="0"/>
        <v>23</v>
      </c>
      <c r="F23">
        <f t="shared" si="1"/>
        <v>529</v>
      </c>
      <c r="G23">
        <v>0.19348630565490987</v>
      </c>
      <c r="H23">
        <f t="shared" si="2"/>
        <v>-0.14328854738203112</v>
      </c>
      <c r="I23">
        <f t="shared" si="3"/>
        <v>2.0531607810852576E-2</v>
      </c>
      <c r="J23">
        <f t="shared" si="4"/>
        <v>-935673783556.02991</v>
      </c>
      <c r="K23">
        <f t="shared" si="5"/>
        <v>8.7548542923405629E+23</v>
      </c>
      <c r="L23">
        <f t="shared" si="6"/>
        <v>134071337269.19252</v>
      </c>
    </row>
    <row r="24" spans="1:12" x14ac:dyDescent="0.25">
      <c r="A24" t="s">
        <v>26</v>
      </c>
      <c r="B24">
        <v>23909289978.586102</v>
      </c>
      <c r="C24">
        <v>56</v>
      </c>
      <c r="D24">
        <f>IFERROR(VLOOKUP(A24,MalRout2019!A:B,2,0), )</f>
        <v>2</v>
      </c>
      <c r="E24">
        <f t="shared" si="0"/>
        <v>54</v>
      </c>
      <c r="F24">
        <f t="shared" si="1"/>
        <v>2916</v>
      </c>
      <c r="G24">
        <v>6.8743439096951978E-2</v>
      </c>
      <c r="H24">
        <f t="shared" si="2"/>
        <v>-0.26803141393998903</v>
      </c>
      <c r="I24">
        <f t="shared" si="3"/>
        <v>7.184083885866975E-2</v>
      </c>
      <c r="J24">
        <f t="shared" si="4"/>
        <v>-1050899523335.7339</v>
      </c>
      <c r="K24">
        <f t="shared" si="5"/>
        <v>1.1043898081472727E+24</v>
      </c>
      <c r="L24">
        <f t="shared" si="6"/>
        <v>281674085148.53723</v>
      </c>
    </row>
    <row r="25" spans="1:12" x14ac:dyDescent="0.25">
      <c r="A25" t="s">
        <v>27</v>
      </c>
      <c r="B25">
        <v>2600818243559.6499</v>
      </c>
      <c r="C25">
        <v>6</v>
      </c>
      <c r="D25">
        <f>IFERROR(VLOOKUP(A25,MalRout2019!A:B,2,0), )</f>
        <v>57</v>
      </c>
      <c r="E25">
        <f t="shared" si="0"/>
        <v>-51</v>
      </c>
      <c r="F25">
        <f t="shared" si="1"/>
        <v>2601</v>
      </c>
      <c r="G25">
        <v>0.51431535191506772</v>
      </c>
      <c r="H25">
        <f t="shared" si="2"/>
        <v>0.17754049887812673</v>
      </c>
      <c r="I25">
        <f t="shared" si="3"/>
        <v>3.1520628741894118E-2</v>
      </c>
      <c r="J25">
        <f t="shared" si="4"/>
        <v>1526009430245.3301</v>
      </c>
      <c r="K25">
        <f t="shared" si="5"/>
        <v>2.3287047811976769E+24</v>
      </c>
      <c r="L25">
        <f t="shared" si="6"/>
        <v>270928475538.48184</v>
      </c>
    </row>
    <row r="26" spans="1:12" x14ac:dyDescent="0.25">
      <c r="A26" t="s">
        <v>28</v>
      </c>
      <c r="B26">
        <v>1015539017536.5</v>
      </c>
      <c r="C26">
        <v>15</v>
      </c>
      <c r="D26">
        <f>IFERROR(VLOOKUP(A26,MalRout2019!A:B,2,0), )</f>
        <v>53</v>
      </c>
      <c r="E26">
        <f t="shared" si="0"/>
        <v>-38</v>
      </c>
      <c r="F26">
        <f t="shared" si="1"/>
        <v>1444</v>
      </c>
      <c r="G26">
        <v>0.46715266803494326</v>
      </c>
      <c r="H26">
        <f t="shared" si="2"/>
        <v>0.13037781499800227</v>
      </c>
      <c r="I26">
        <f t="shared" si="3"/>
        <v>1.6998374643653308E-2</v>
      </c>
      <c r="J26">
        <f t="shared" si="4"/>
        <v>-59269795777.819946</v>
      </c>
      <c r="K26">
        <f t="shared" si="5"/>
        <v>3.512908691544483E+21</v>
      </c>
      <c r="L26">
        <f t="shared" si="6"/>
        <v>-7727466468.8899851</v>
      </c>
    </row>
    <row r="27" spans="1:12" x14ac:dyDescent="0.25">
      <c r="A27" t="s">
        <v>80</v>
      </c>
      <c r="B27">
        <v>454012768723.58899</v>
      </c>
      <c r="C27">
        <v>20</v>
      </c>
      <c r="D27">
        <f>IFERROR(VLOOKUP(A27,MalRout2019!A:B,2,0), )</f>
        <v>52</v>
      </c>
      <c r="E27">
        <f t="shared" si="0"/>
        <v>-32</v>
      </c>
      <c r="F27">
        <f t="shared" si="1"/>
        <v>1024</v>
      </c>
      <c r="G27">
        <v>0.46616295781214967</v>
      </c>
      <c r="H27">
        <f t="shared" si="2"/>
        <v>0.12938810477520868</v>
      </c>
      <c r="I27">
        <f t="shared" si="3"/>
        <v>1.6741281657320379E-2</v>
      </c>
      <c r="J27">
        <f t="shared" si="4"/>
        <v>-620796044590.73096</v>
      </c>
      <c r="K27">
        <f t="shared" si="5"/>
        <v>3.8538772897949683E+23</v>
      </c>
      <c r="L27">
        <f t="shared" si="6"/>
        <v>-80323623661.540619</v>
      </c>
    </row>
    <row r="28" spans="1:12" x14ac:dyDescent="0.25">
      <c r="A28" t="s">
        <v>29</v>
      </c>
      <c r="B28">
        <v>1934797937411.3301</v>
      </c>
      <c r="C28">
        <v>9</v>
      </c>
      <c r="D28">
        <f>IFERROR(VLOOKUP(A28,MalRout2019!A:B,2,0), )</f>
        <v>25</v>
      </c>
      <c r="E28">
        <f t="shared" si="0"/>
        <v>-16</v>
      </c>
      <c r="F28">
        <f t="shared" si="1"/>
        <v>256</v>
      </c>
      <c r="G28">
        <v>0.27398504006564184</v>
      </c>
      <c r="H28">
        <f t="shared" si="2"/>
        <v>-6.2789812971299153E-2</v>
      </c>
      <c r="I28">
        <f t="shared" si="3"/>
        <v>3.9425606129707275E-3</v>
      </c>
      <c r="J28">
        <f t="shared" si="4"/>
        <v>859989124097.01013</v>
      </c>
      <c r="K28">
        <f t="shared" si="5"/>
        <v>7.3958129356514272E+23</v>
      </c>
      <c r="L28">
        <f t="shared" si="6"/>
        <v>-53998556259.402641</v>
      </c>
    </row>
    <row r="29" spans="1:12" x14ac:dyDescent="0.25">
      <c r="A29" t="s">
        <v>30</v>
      </c>
      <c r="B29">
        <v>4872136945507.5898</v>
      </c>
      <c r="C29">
        <v>3</v>
      </c>
      <c r="D29">
        <f>IFERROR(VLOOKUP(A29,MalRout2019!A:B,2,0), )</f>
        <v>33</v>
      </c>
      <c r="E29">
        <f t="shared" si="0"/>
        <v>-30</v>
      </c>
      <c r="F29">
        <f t="shared" si="1"/>
        <v>900</v>
      </c>
      <c r="G29">
        <v>0.316644947570629</v>
      </c>
      <c r="H29">
        <f t="shared" si="2"/>
        <v>-2.0129905466311993E-2</v>
      </c>
      <c r="I29">
        <f t="shared" si="3"/>
        <v>4.0521309408265743E-4</v>
      </c>
      <c r="J29">
        <f t="shared" si="4"/>
        <v>3797328132193.27</v>
      </c>
      <c r="K29">
        <f t="shared" si="5"/>
        <v>1.4419700943546428E+25</v>
      </c>
      <c r="L29">
        <f t="shared" si="6"/>
        <v>-76439856325.617615</v>
      </c>
    </row>
    <row r="30" spans="1:12" x14ac:dyDescent="0.25">
      <c r="A30" t="s">
        <v>31</v>
      </c>
      <c r="B30">
        <v>40068308450.704201</v>
      </c>
      <c r="C30">
        <v>49</v>
      </c>
      <c r="D30">
        <f>IFERROR(VLOOKUP(A30,MalRout2019!A:B,2,0), )</f>
        <v>58</v>
      </c>
      <c r="E30">
        <f t="shared" si="0"/>
        <v>-9</v>
      </c>
      <c r="F30">
        <f t="shared" si="1"/>
        <v>81</v>
      </c>
      <c r="G30">
        <v>0.53023867501522404</v>
      </c>
      <c r="H30">
        <f t="shared" si="2"/>
        <v>0.19346382197828305</v>
      </c>
      <c r="I30">
        <f t="shared" si="3"/>
        <v>3.7428250414444794E-2</v>
      </c>
      <c r="J30">
        <f t="shared" si="4"/>
        <v>-1034740504863.6157</v>
      </c>
      <c r="K30">
        <f t="shared" si="5"/>
        <v>1.0706879124054104E+24</v>
      </c>
      <c r="L30">
        <f t="shared" si="6"/>
        <v>-200184852826.65326</v>
      </c>
    </row>
    <row r="31" spans="1:12" x14ac:dyDescent="0.25">
      <c r="A31" t="s">
        <v>32</v>
      </c>
      <c r="B31">
        <v>162886867831.694</v>
      </c>
      <c r="C31">
        <v>33</v>
      </c>
      <c r="D31">
        <f>IFERROR(VLOOKUP(A31,MalRout2019!A:B,2,0), )</f>
        <v>31</v>
      </c>
      <c r="E31">
        <f t="shared" si="0"/>
        <v>2</v>
      </c>
      <c r="F31">
        <f t="shared" si="1"/>
        <v>4</v>
      </c>
      <c r="G31">
        <v>0.31165107843441275</v>
      </c>
      <c r="H31">
        <f t="shared" si="2"/>
        <v>-2.5123774602528237E-2</v>
      </c>
      <c r="I31">
        <f t="shared" si="3"/>
        <v>6.3120405027864291E-4</v>
      </c>
      <c r="J31">
        <f t="shared" si="4"/>
        <v>-911921945482.62598</v>
      </c>
      <c r="K31">
        <f t="shared" si="5"/>
        <v>8.3160163465281747E+23</v>
      </c>
      <c r="L31">
        <f t="shared" si="6"/>
        <v>22910921413.404537</v>
      </c>
    </row>
    <row r="32" spans="1:12" x14ac:dyDescent="0.25">
      <c r="A32" t="s">
        <v>33</v>
      </c>
      <c r="B32">
        <v>79263075749.268204</v>
      </c>
      <c r="C32">
        <v>42</v>
      </c>
      <c r="D32">
        <f>IFERROR(VLOOKUP(A32,MalRout2019!A:B,2,0), )</f>
        <v>5</v>
      </c>
      <c r="E32">
        <f t="shared" si="0"/>
        <v>37</v>
      </c>
      <c r="F32">
        <f t="shared" si="1"/>
        <v>1369</v>
      </c>
      <c r="G32">
        <v>0.16799486654671944</v>
      </c>
      <c r="H32">
        <f t="shared" si="2"/>
        <v>-0.16877998649022155</v>
      </c>
      <c r="I32">
        <f t="shared" si="3"/>
        <v>2.8486683839639371E-2</v>
      </c>
      <c r="J32">
        <f t="shared" si="4"/>
        <v>-995545737565.05176</v>
      </c>
      <c r="K32">
        <f t="shared" si="5"/>
        <v>9.9111131558394291E+23</v>
      </c>
      <c r="L32">
        <f t="shared" si="6"/>
        <v>168028196136.62708</v>
      </c>
    </row>
    <row r="33" spans="1:12" x14ac:dyDescent="0.25">
      <c r="A33" t="s">
        <v>81</v>
      </c>
      <c r="B33">
        <v>1530750923148.7</v>
      </c>
      <c r="C33">
        <v>12</v>
      </c>
      <c r="D33">
        <f>IFERROR(VLOOKUP(A33,MalRout2019!A:B,2,0), )</f>
        <v>49</v>
      </c>
      <c r="E33">
        <f t="shared" si="0"/>
        <v>-37</v>
      </c>
      <c r="F33">
        <f t="shared" si="1"/>
        <v>1369</v>
      </c>
      <c r="G33">
        <v>0.42888829748262569</v>
      </c>
      <c r="H33">
        <f t="shared" si="2"/>
        <v>9.21134444456847E-2</v>
      </c>
      <c r="I33">
        <f t="shared" si="3"/>
        <v>8.4848866476482411E-3</v>
      </c>
      <c r="J33">
        <f t="shared" si="4"/>
        <v>455942109834.38</v>
      </c>
      <c r="K33">
        <f t="shared" si="5"/>
        <v>2.0788320752022584E+23</v>
      </c>
      <c r="L33">
        <f t="shared" si="6"/>
        <v>41998398204.677437</v>
      </c>
    </row>
    <row r="34" spans="1:12" x14ac:dyDescent="0.25">
      <c r="A34" t="s">
        <v>34</v>
      </c>
      <c r="B34">
        <v>7564738836.0412197</v>
      </c>
      <c r="C34">
        <v>62</v>
      </c>
      <c r="D34">
        <f>IFERROR(VLOOKUP(A34,MalRout2019!A:B,2,0), )</f>
        <v>13</v>
      </c>
      <c r="E34">
        <f t="shared" si="0"/>
        <v>49</v>
      </c>
      <c r="F34">
        <f t="shared" si="1"/>
        <v>2401</v>
      </c>
      <c r="G34">
        <v>0.19686418348602067</v>
      </c>
      <c r="H34">
        <f t="shared" si="2"/>
        <v>-0.13991066955092032</v>
      </c>
      <c r="I34">
        <f t="shared" si="3"/>
        <v>1.9574995454186825E-2</v>
      </c>
      <c r="J34">
        <f t="shared" si="4"/>
        <v>-1067244074478.2787</v>
      </c>
      <c r="K34">
        <f t="shared" si="5"/>
        <v>1.1390099145089976E+24</v>
      </c>
      <c r="L34">
        <f t="shared" si="6"/>
        <v>149318833034.50824</v>
      </c>
    </row>
    <row r="35" spans="1:12" x14ac:dyDescent="0.25">
      <c r="A35" t="s">
        <v>35</v>
      </c>
      <c r="B35">
        <v>53576985686.699799</v>
      </c>
      <c r="C35">
        <v>45</v>
      </c>
      <c r="D35">
        <f>IFERROR(VLOOKUP(A35,MalRout2019!A:B,2,0), )</f>
        <v>30</v>
      </c>
      <c r="E35">
        <f t="shared" si="0"/>
        <v>15</v>
      </c>
      <c r="F35">
        <f t="shared" si="1"/>
        <v>225</v>
      </c>
      <c r="G35">
        <v>0.30938604053856567</v>
      </c>
      <c r="H35">
        <f t="shared" si="2"/>
        <v>-2.7388812498375326E-2</v>
      </c>
      <c r="I35">
        <f t="shared" si="3"/>
        <v>7.5014705007116049E-4</v>
      </c>
      <c r="J35">
        <f t="shared" si="4"/>
        <v>-1021231827627.6201</v>
      </c>
      <c r="K35">
        <f t="shared" si="5"/>
        <v>1.0429144457596493E+24</v>
      </c>
      <c r="L35">
        <f t="shared" si="6"/>
        <v>27970327044.266037</v>
      </c>
    </row>
    <row r="36" spans="1:12" x14ac:dyDescent="0.25">
      <c r="A36" t="s">
        <v>82</v>
      </c>
      <c r="B36">
        <v>38107728082.581703</v>
      </c>
      <c r="C36">
        <v>51</v>
      </c>
      <c r="D36">
        <f>IFERROR(VLOOKUP(A36,MalRout2019!A:B,2,0), )</f>
        <v>8</v>
      </c>
      <c r="E36">
        <f t="shared" si="0"/>
        <v>43</v>
      </c>
      <c r="F36">
        <f t="shared" si="1"/>
        <v>1849</v>
      </c>
      <c r="G36">
        <v>0.18018164178462476</v>
      </c>
      <c r="H36">
        <f t="shared" si="2"/>
        <v>-0.15659321125231623</v>
      </c>
      <c r="I36">
        <f t="shared" si="3"/>
        <v>2.4521433810312538E-2</v>
      </c>
      <c r="J36">
        <f t="shared" si="4"/>
        <v>-1036701085231.7383</v>
      </c>
      <c r="K36">
        <f t="shared" si="5"/>
        <v>1.0747491401206639E+24</v>
      </c>
      <c r="L36">
        <f t="shared" si="6"/>
        <v>162340352045.1991</v>
      </c>
    </row>
    <row r="37" spans="1:12" x14ac:dyDescent="0.25">
      <c r="A37" t="s">
        <v>36</v>
      </c>
      <c r="B37">
        <v>6303292264.1890497</v>
      </c>
      <c r="C37">
        <v>63</v>
      </c>
      <c r="D37">
        <f>IFERROR(VLOOKUP(A37,MalRout2019!A:B,2,0), )</f>
        <v>1</v>
      </c>
      <c r="E37">
        <f t="shared" si="0"/>
        <v>62</v>
      </c>
      <c r="F37">
        <f t="shared" si="1"/>
        <v>3844</v>
      </c>
      <c r="G37">
        <v>5.020317186154314E-2</v>
      </c>
      <c r="H37">
        <f t="shared" si="2"/>
        <v>-0.28657168117539783</v>
      </c>
      <c r="I37">
        <f t="shared" si="3"/>
        <v>8.2123328451693858E-2</v>
      </c>
      <c r="J37">
        <f t="shared" si="4"/>
        <v>-1068505521050.1309</v>
      </c>
      <c r="K37">
        <f t="shared" si="5"/>
        <v>1.1417040485146116E+24</v>
      </c>
      <c r="L37">
        <f t="shared" si="6"/>
        <v>306203423512.53046</v>
      </c>
    </row>
    <row r="38" spans="1:12" x14ac:dyDescent="0.25">
      <c r="A38" t="s">
        <v>37</v>
      </c>
      <c r="B38">
        <v>314710259510.74298</v>
      </c>
      <c r="C38">
        <v>25</v>
      </c>
      <c r="D38">
        <f>IFERROR(VLOOKUP(A38,MalRout2019!A:B,2,0), )</f>
        <v>34</v>
      </c>
      <c r="E38">
        <f t="shared" si="0"/>
        <v>-9</v>
      </c>
      <c r="F38">
        <f t="shared" si="1"/>
        <v>81</v>
      </c>
      <c r="G38">
        <v>0.3239525695339901</v>
      </c>
      <c r="H38">
        <f t="shared" si="2"/>
        <v>-1.2822283502950893E-2</v>
      </c>
      <c r="I38">
        <f t="shared" si="3"/>
        <v>1.6441095423004663E-4</v>
      </c>
      <c r="J38">
        <f t="shared" si="4"/>
        <v>-760098553803.5769</v>
      </c>
      <c r="K38">
        <f t="shared" si="5"/>
        <v>5.7774981149428908E+23</v>
      </c>
      <c r="L38">
        <f t="shared" si="6"/>
        <v>9746199147.0524368</v>
      </c>
    </row>
    <row r="39" spans="1:12" x14ac:dyDescent="0.25">
      <c r="A39" t="s">
        <v>38</v>
      </c>
      <c r="B39">
        <v>1150887823404.1799</v>
      </c>
      <c r="C39">
        <v>14</v>
      </c>
      <c r="D39">
        <f>IFERROR(VLOOKUP(A39,MalRout2019!A:B,2,0), )</f>
        <v>37</v>
      </c>
      <c r="E39">
        <f t="shared" si="0"/>
        <v>-23</v>
      </c>
      <c r="F39">
        <f t="shared" si="1"/>
        <v>529</v>
      </c>
      <c r="G39">
        <v>0.35724606231279021</v>
      </c>
      <c r="H39">
        <f t="shared" si="2"/>
        <v>2.0471209275849223E-2</v>
      </c>
      <c r="I39">
        <f t="shared" si="3"/>
        <v>4.1907040921561523E-4</v>
      </c>
      <c r="J39">
        <f t="shared" si="4"/>
        <v>76079010089.859985</v>
      </c>
      <c r="K39">
        <f t="shared" si="5"/>
        <v>5.7880157762530176E+21</v>
      </c>
      <c r="L39">
        <f t="shared" si="6"/>
        <v>1557429337.0489683</v>
      </c>
    </row>
    <row r="40" spans="1:12" x14ac:dyDescent="0.25">
      <c r="A40" t="s">
        <v>39</v>
      </c>
      <c r="B40">
        <v>109708728848.535</v>
      </c>
      <c r="C40">
        <v>38</v>
      </c>
      <c r="D40">
        <f>IFERROR(VLOOKUP(A40,MalRout2019!A:B,2,0), )</f>
        <v>22</v>
      </c>
      <c r="E40">
        <f t="shared" si="0"/>
        <v>16</v>
      </c>
      <c r="F40">
        <f t="shared" si="1"/>
        <v>256</v>
      </c>
      <c r="G40">
        <v>0.25816447970376577</v>
      </c>
      <c r="H40">
        <f t="shared" si="2"/>
        <v>-7.8610373333175221E-2</v>
      </c>
      <c r="I40">
        <f t="shared" si="3"/>
        <v>6.1795907955811856E-3</v>
      </c>
      <c r="J40">
        <f t="shared" si="4"/>
        <v>-965100084465.78491</v>
      </c>
      <c r="K40">
        <f t="shared" si="5"/>
        <v>9.314181730358652E+23</v>
      </c>
      <c r="L40">
        <f t="shared" si="6"/>
        <v>75866877943.734299</v>
      </c>
    </row>
    <row r="41" spans="1:12" x14ac:dyDescent="0.25">
      <c r="A41" t="s">
        <v>40</v>
      </c>
      <c r="B41">
        <v>67068745521.382301</v>
      </c>
      <c r="C41">
        <v>43</v>
      </c>
      <c r="D41">
        <f>IFERROR(VLOOKUP(A41,MalRout2019!A:B,2,0), )</f>
        <v>35</v>
      </c>
      <c r="E41">
        <f t="shared" si="0"/>
        <v>8</v>
      </c>
      <c r="F41">
        <f t="shared" si="1"/>
        <v>64</v>
      </c>
      <c r="G41">
        <v>0.32788924175379053</v>
      </c>
      <c r="H41">
        <f t="shared" si="2"/>
        <v>-8.885611283150463E-3</v>
      </c>
      <c r="I41">
        <f t="shared" si="3"/>
        <v>7.8954087875250821E-5</v>
      </c>
      <c r="J41">
        <f t="shared" si="4"/>
        <v>-1007740067792.9376</v>
      </c>
      <c r="K41">
        <f t="shared" si="5"/>
        <v>1.0155400442353145E+24</v>
      </c>
      <c r="L41">
        <f t="shared" si="6"/>
        <v>8954386516.863739</v>
      </c>
    </row>
    <row r="42" spans="1:12" x14ac:dyDescent="0.25">
      <c r="A42" t="s">
        <v>41</v>
      </c>
      <c r="B42">
        <v>375745486520.65601</v>
      </c>
      <c r="C42">
        <v>22</v>
      </c>
      <c r="D42">
        <f>IFERROR(VLOOKUP(A42,MalRout2019!A:B,2,0), )</f>
        <v>26</v>
      </c>
      <c r="E42">
        <f t="shared" si="0"/>
        <v>-4</v>
      </c>
      <c r="F42">
        <f t="shared" si="1"/>
        <v>16</v>
      </c>
      <c r="G42">
        <v>0.28352217867391344</v>
      </c>
      <c r="H42">
        <f t="shared" si="2"/>
        <v>-5.3252674363027552E-2</v>
      </c>
      <c r="I42">
        <f t="shared" si="3"/>
        <v>2.835847326814652E-3</v>
      </c>
      <c r="J42">
        <f t="shared" si="4"/>
        <v>-699063326793.66394</v>
      </c>
      <c r="K42">
        <f t="shared" si="5"/>
        <v>4.88689534867825E+23</v>
      </c>
      <c r="L42">
        <f t="shared" si="6"/>
        <v>37226991700.877701</v>
      </c>
    </row>
    <row r="43" spans="1:12" x14ac:dyDescent="0.25">
      <c r="A43" t="s">
        <v>42</v>
      </c>
      <c r="B43">
        <v>304951818494.06598</v>
      </c>
      <c r="C43">
        <v>29</v>
      </c>
      <c r="D43">
        <f>IFERROR(VLOOKUP(A43,MalRout2019!A:B,2,0), )</f>
        <v>28</v>
      </c>
      <c r="E43">
        <f t="shared" si="0"/>
        <v>1</v>
      </c>
      <c r="F43">
        <f t="shared" si="1"/>
        <v>1</v>
      </c>
      <c r="G43">
        <v>0.2989445963663685</v>
      </c>
      <c r="H43">
        <f t="shared" si="2"/>
        <v>-3.7830256670572493E-2</v>
      </c>
      <c r="I43">
        <f t="shared" si="3"/>
        <v>1.4311283197613947E-3</v>
      </c>
      <c r="J43">
        <f t="shared" si="4"/>
        <v>-769856994820.25391</v>
      </c>
      <c r="K43">
        <f t="shared" si="5"/>
        <v>5.9267979247367244E+23</v>
      </c>
      <c r="L43">
        <f t="shared" si="6"/>
        <v>29123887713.685802</v>
      </c>
    </row>
    <row r="44" spans="1:12" x14ac:dyDescent="0.25">
      <c r="A44" t="s">
        <v>43</v>
      </c>
      <c r="B44">
        <v>313595208736.65997</v>
      </c>
      <c r="C44">
        <v>28</v>
      </c>
      <c r="D44">
        <f>IFERROR(VLOOKUP(A44,MalRout2019!A:B,2,0), )</f>
        <v>20</v>
      </c>
      <c r="E44">
        <f t="shared" si="0"/>
        <v>8</v>
      </c>
      <c r="F44">
        <f t="shared" si="1"/>
        <v>64</v>
      </c>
      <c r="G44">
        <v>0.23191084629857239</v>
      </c>
      <c r="H44">
        <f t="shared" si="2"/>
        <v>-0.1048640067383686</v>
      </c>
      <c r="I44">
        <f t="shared" si="3"/>
        <v>1.0996459909224614E-2</v>
      </c>
      <c r="J44">
        <f t="shared" si="4"/>
        <v>-761213604577.65991</v>
      </c>
      <c r="K44">
        <f t="shared" si="5"/>
        <v>5.79446151794114E+23</v>
      </c>
      <c r="L44">
        <f t="shared" si="6"/>
        <v>79823908559.769577</v>
      </c>
    </row>
    <row r="45" spans="1:12" x14ac:dyDescent="0.25">
      <c r="A45" t="s">
        <v>77</v>
      </c>
      <c r="B45">
        <v>1577524145962.8501</v>
      </c>
      <c r="C45">
        <v>11</v>
      </c>
      <c r="D45">
        <f>IFERROR(VLOOKUP(A45,MalRout2019!A:B,2,0), )</f>
        <v>63</v>
      </c>
      <c r="E45">
        <f t="shared" si="0"/>
        <v>-52</v>
      </c>
      <c r="F45">
        <f t="shared" si="1"/>
        <v>2704</v>
      </c>
      <c r="G45">
        <v>0.71209711615632054</v>
      </c>
      <c r="H45">
        <f t="shared" si="2"/>
        <v>0.37532226311937955</v>
      </c>
      <c r="I45">
        <f t="shared" si="3"/>
        <v>0.14086680119305278</v>
      </c>
      <c r="J45">
        <f t="shared" si="4"/>
        <v>502715332648.53015</v>
      </c>
      <c r="K45">
        <f t="shared" si="5"/>
        <v>2.5272270567992231E+23</v>
      </c>
      <c r="L45">
        <f t="shared" si="6"/>
        <v>188680256354.45804</v>
      </c>
    </row>
    <row r="46" spans="1:12" x14ac:dyDescent="0.25">
      <c r="A46" t="s">
        <v>44</v>
      </c>
      <c r="B46">
        <v>9135454442.1401291</v>
      </c>
      <c r="C46">
        <v>61</v>
      </c>
      <c r="D46">
        <f>IFERROR(VLOOKUP(A46,MalRout2019!A:B,2,0), )</f>
        <v>18</v>
      </c>
      <c r="E46">
        <f t="shared" si="0"/>
        <v>43</v>
      </c>
      <c r="F46">
        <f t="shared" si="1"/>
        <v>1849</v>
      </c>
      <c r="G46">
        <v>0.22286331657142858</v>
      </c>
      <c r="H46">
        <f t="shared" si="2"/>
        <v>-0.11391153646551241</v>
      </c>
      <c r="I46">
        <f t="shared" si="3"/>
        <v>1.2975838139933764E-2</v>
      </c>
      <c r="J46">
        <f t="shared" si="4"/>
        <v>-1065673358872.1798</v>
      </c>
      <c r="K46">
        <f t="shared" si="5"/>
        <v>1.1356597078099137E+24</v>
      </c>
      <c r="L46">
        <f t="shared" si="6"/>
        <v>121392489679.49341</v>
      </c>
    </row>
    <row r="47" spans="1:12" x14ac:dyDescent="0.25">
      <c r="A47" t="s">
        <v>45</v>
      </c>
      <c r="B47">
        <v>686738400000</v>
      </c>
      <c r="C47">
        <v>17</v>
      </c>
      <c r="D47">
        <f>IFERROR(VLOOKUP(A47,MalRout2019!A:B,2,0), )</f>
        <v>46</v>
      </c>
      <c r="E47">
        <f t="shared" si="0"/>
        <v>-29</v>
      </c>
      <c r="F47">
        <f t="shared" si="1"/>
        <v>841</v>
      </c>
      <c r="G47">
        <v>0.40493505438214794</v>
      </c>
      <c r="H47">
        <f t="shared" si="2"/>
        <v>6.816020134520695E-2</v>
      </c>
      <c r="I47">
        <f t="shared" si="3"/>
        <v>4.6458130474191514E-3</v>
      </c>
      <c r="J47">
        <f t="shared" si="4"/>
        <v>-388070413314.31995</v>
      </c>
      <c r="K47">
        <f t="shared" si="5"/>
        <v>1.5059864568994711E+23</v>
      </c>
      <c r="L47">
        <f t="shared" si="6"/>
        <v>-26450957507.621727</v>
      </c>
    </row>
    <row r="48" spans="1:12" x14ac:dyDescent="0.25">
      <c r="A48" t="s">
        <v>46</v>
      </c>
      <c r="B48">
        <v>323907234412.34003</v>
      </c>
      <c r="C48">
        <v>24</v>
      </c>
      <c r="D48">
        <f>IFERROR(VLOOKUP(A48,MalRout2019!A:B,2,0), )</f>
        <v>44</v>
      </c>
      <c r="E48">
        <f t="shared" si="0"/>
        <v>-20</v>
      </c>
      <c r="F48">
        <f t="shared" si="1"/>
        <v>400</v>
      </c>
      <c r="G48">
        <v>0.51402033656529278</v>
      </c>
      <c r="H48">
        <f t="shared" si="2"/>
        <v>0.17724548352835179</v>
      </c>
      <c r="I48">
        <f t="shared" si="3"/>
        <v>3.1415961431199228E-2</v>
      </c>
      <c r="J48">
        <f t="shared" si="4"/>
        <v>-750901578901.97998</v>
      </c>
      <c r="K48">
        <f t="shared" si="5"/>
        <v>5.6385318119748645E+23</v>
      </c>
      <c r="L48">
        <f t="shared" si="6"/>
        <v>-133093913434.68425</v>
      </c>
    </row>
    <row r="49" spans="1:12" x14ac:dyDescent="0.25">
      <c r="A49" t="s">
        <v>47</v>
      </c>
      <c r="B49">
        <v>348871647959.64001</v>
      </c>
      <c r="C49">
        <v>23</v>
      </c>
      <c r="D49">
        <f>IFERROR(VLOOKUP(A49,MalRout2019!A:B,2,0), )</f>
        <v>14</v>
      </c>
      <c r="E49">
        <f t="shared" si="0"/>
        <v>9</v>
      </c>
      <c r="F49">
        <f t="shared" si="1"/>
        <v>81</v>
      </c>
      <c r="G49">
        <v>0.20880311244750585</v>
      </c>
      <c r="H49">
        <f t="shared" si="2"/>
        <v>-0.12797174058943514</v>
      </c>
      <c r="I49">
        <f t="shared" si="3"/>
        <v>1.6376766389489681E-2</v>
      </c>
      <c r="J49">
        <f t="shared" si="4"/>
        <v>-725937165354.67993</v>
      </c>
      <c r="K49">
        <f t="shared" si="5"/>
        <v>5.269847680431879E+23</v>
      </c>
      <c r="L49">
        <f t="shared" si="6"/>
        <v>92899442608.998978</v>
      </c>
    </row>
    <row r="50" spans="1:12" x14ac:dyDescent="0.25">
      <c r="A50" t="s">
        <v>48</v>
      </c>
      <c r="B50">
        <v>87357205923.123795</v>
      </c>
      <c r="C50">
        <v>40</v>
      </c>
      <c r="D50">
        <f>IFERROR(VLOOKUP(A50,MalRout2019!A:B,2,0), )</f>
        <v>21</v>
      </c>
      <c r="E50">
        <f t="shared" si="0"/>
        <v>19</v>
      </c>
      <c r="F50">
        <f t="shared" si="1"/>
        <v>361</v>
      </c>
      <c r="G50">
        <v>0.23556478314245521</v>
      </c>
      <c r="H50">
        <f t="shared" si="2"/>
        <v>-0.10121006989448578</v>
      </c>
      <c r="I50">
        <f t="shared" si="3"/>
        <v>1.0243478248046696E-2</v>
      </c>
      <c r="J50">
        <f t="shared" si="4"/>
        <v>-987451607391.19617</v>
      </c>
      <c r="K50">
        <f t="shared" si="5"/>
        <v>9.7506067693945707E+23</v>
      </c>
      <c r="L50">
        <f t="shared" si="6"/>
        <v>99940046201.485291</v>
      </c>
    </row>
    <row r="51" spans="1:12" x14ac:dyDescent="0.25">
      <c r="A51" t="s">
        <v>49</v>
      </c>
      <c r="B51">
        <v>117487857142.85699</v>
      </c>
      <c r="C51">
        <v>36</v>
      </c>
      <c r="D51">
        <f>IFERROR(VLOOKUP(A51,MalRout2019!A:B,2,0), )</f>
        <v>16</v>
      </c>
      <c r="E51">
        <f t="shared" si="0"/>
        <v>20</v>
      </c>
      <c r="F51">
        <f t="shared" si="1"/>
        <v>400</v>
      </c>
      <c r="G51">
        <v>0.21295344690447038</v>
      </c>
      <c r="H51">
        <f t="shared" si="2"/>
        <v>-0.12382140613247061</v>
      </c>
      <c r="I51">
        <f t="shared" si="3"/>
        <v>1.5331740616622231E-2</v>
      </c>
      <c r="J51">
        <f t="shared" si="4"/>
        <v>-957320956171.46289</v>
      </c>
      <c r="K51">
        <f t="shared" si="5"/>
        <v>9.1646341312504397E+23</v>
      </c>
      <c r="L51">
        <f t="shared" si="6"/>
        <v>118536826913.23181</v>
      </c>
    </row>
    <row r="52" spans="1:12" x14ac:dyDescent="0.25">
      <c r="A52" t="s">
        <v>78</v>
      </c>
      <c r="B52">
        <v>45000000000</v>
      </c>
      <c r="C52">
        <v>47</v>
      </c>
      <c r="D52">
        <f>IFERROR(VLOOKUP(A52,MalRout2019!A:B,2,0), )</f>
        <v>51</v>
      </c>
      <c r="E52">
        <f t="shared" si="0"/>
        <v>-4</v>
      </c>
      <c r="F52">
        <f t="shared" si="1"/>
        <v>16</v>
      </c>
      <c r="G52">
        <v>0.43412499842220165</v>
      </c>
      <c r="H52">
        <f t="shared" si="2"/>
        <v>9.7350145385260656E-2</v>
      </c>
      <c r="I52">
        <f t="shared" si="3"/>
        <v>9.4770508065313858E-3</v>
      </c>
      <c r="J52">
        <f t="shared" si="4"/>
        <v>-1029808813314.3199</v>
      </c>
      <c r="K52">
        <f t="shared" si="5"/>
        <v>1.0605061919798479E+24</v>
      </c>
      <c r="L52">
        <f t="shared" si="6"/>
        <v>-100252037695.1718</v>
      </c>
    </row>
    <row r="53" spans="1:12" x14ac:dyDescent="0.25">
      <c r="A53" t="s">
        <v>50</v>
      </c>
      <c r="B53">
        <v>455302682985.75702</v>
      </c>
      <c r="C53">
        <v>19</v>
      </c>
      <c r="D53">
        <f>IFERROR(VLOOKUP(A53,MalRout2019!A:B,2,0), )</f>
        <v>56</v>
      </c>
      <c r="E53">
        <f t="shared" si="0"/>
        <v>-37</v>
      </c>
      <c r="F53">
        <f t="shared" si="1"/>
        <v>1369</v>
      </c>
      <c r="G53">
        <v>0.48354674979603463</v>
      </c>
      <c r="H53">
        <f t="shared" si="2"/>
        <v>0.14677189675909363</v>
      </c>
      <c r="I53">
        <f t="shared" si="3"/>
        <v>2.1541989678262041E-2</v>
      </c>
      <c r="J53">
        <f t="shared" si="4"/>
        <v>-619506130328.56299</v>
      </c>
      <c r="K53">
        <f t="shared" si="5"/>
        <v>3.8378784551467048E+23</v>
      </c>
      <c r="L53">
        <f t="shared" si="6"/>
        <v>-90926089802.209457</v>
      </c>
    </row>
    <row r="54" spans="1:12" x14ac:dyDescent="0.25">
      <c r="A54" t="s">
        <v>51</v>
      </c>
      <c r="B54">
        <v>39952095560.882896</v>
      </c>
      <c r="C54">
        <v>50</v>
      </c>
      <c r="D54">
        <f>IFERROR(VLOOKUP(A54,MalRout2019!A:B,2,0), )</f>
        <v>50</v>
      </c>
      <c r="E54">
        <f t="shared" si="0"/>
        <v>0</v>
      </c>
      <c r="F54">
        <f t="shared" si="1"/>
        <v>0</v>
      </c>
      <c r="G54">
        <v>0.42931198523261827</v>
      </c>
      <c r="H54">
        <f t="shared" si="2"/>
        <v>9.2537132195677274E-2</v>
      </c>
      <c r="I54">
        <f t="shared" si="3"/>
        <v>8.5631208350002517E-3</v>
      </c>
      <c r="J54">
        <f t="shared" si="4"/>
        <v>-1034856717753.437</v>
      </c>
      <c r="K54">
        <f t="shared" si="5"/>
        <v>1.0709284262794168E+24</v>
      </c>
      <c r="L54">
        <f t="shared" si="6"/>
        <v>-95762672894.334488</v>
      </c>
    </row>
    <row r="55" spans="1:12" x14ac:dyDescent="0.25">
      <c r="A55" t="s">
        <v>52</v>
      </c>
      <c r="B55">
        <v>851549299635.427</v>
      </c>
      <c r="C55">
        <v>16</v>
      </c>
      <c r="D55">
        <f>IFERROR(VLOOKUP(A55,MalRout2019!A:B,2,0), )</f>
        <v>60</v>
      </c>
      <c r="E55">
        <f t="shared" si="0"/>
        <v>-44</v>
      </c>
      <c r="F55">
        <f t="shared" si="1"/>
        <v>1936</v>
      </c>
      <c r="G55">
        <v>0.54925085004730068</v>
      </c>
      <c r="H55">
        <f t="shared" si="2"/>
        <v>0.21247599701035969</v>
      </c>
      <c r="I55">
        <f t="shared" si="3"/>
        <v>4.514604930554638E-2</v>
      </c>
      <c r="J55">
        <f t="shared" si="4"/>
        <v>-223259513678.89294</v>
      </c>
      <c r="K55">
        <f t="shared" si="5"/>
        <v>4.9844810448135782E+22</v>
      </c>
      <c r="L55">
        <f t="shared" si="6"/>
        <v>-47437287760.970818</v>
      </c>
    </row>
    <row r="56" spans="1:12" x14ac:dyDescent="0.25">
      <c r="A56" t="s">
        <v>53</v>
      </c>
      <c r="B56">
        <v>25995031850.165798</v>
      </c>
      <c r="C56">
        <v>53</v>
      </c>
      <c r="D56">
        <f>IFERROR(VLOOKUP(A56,MalRout2019!A:B,2,0), )</f>
        <v>10</v>
      </c>
      <c r="E56">
        <f t="shared" si="0"/>
        <v>43</v>
      </c>
      <c r="F56">
        <f t="shared" si="1"/>
        <v>1849</v>
      </c>
      <c r="G56">
        <v>0.1890228435085177</v>
      </c>
      <c r="H56">
        <f t="shared" si="2"/>
        <v>-0.14775200952842329</v>
      </c>
      <c r="I56">
        <f t="shared" si="3"/>
        <v>2.1830656319687287E-2</v>
      </c>
      <c r="J56">
        <f t="shared" si="4"/>
        <v>-1048813781464.1542</v>
      </c>
      <c r="K56">
        <f t="shared" si="5"/>
        <v>1.1000103481891386E+24</v>
      </c>
      <c r="L56">
        <f t="shared" si="6"/>
        <v>154964343832.43338</v>
      </c>
    </row>
    <row r="57" spans="1:12" x14ac:dyDescent="0.25">
      <c r="A57" t="s">
        <v>54</v>
      </c>
      <c r="B57">
        <v>112154185121.40601</v>
      </c>
      <c r="C57">
        <v>37</v>
      </c>
      <c r="D57">
        <f>IFERROR(VLOOKUP(A57,MalRout2019!A:B,2,0), )</f>
        <v>36</v>
      </c>
      <c r="E57">
        <f t="shared" si="0"/>
        <v>1</v>
      </c>
      <c r="F57">
        <f t="shared" si="1"/>
        <v>1</v>
      </c>
      <c r="G57">
        <v>0.34059135783433392</v>
      </c>
      <c r="H57">
        <f t="shared" si="2"/>
        <v>3.8165047973929278E-3</v>
      </c>
      <c r="I57">
        <f t="shared" si="3"/>
        <v>1.4565708868523232E-5</v>
      </c>
      <c r="J57">
        <f t="shared" si="4"/>
        <v>-962654628192.91394</v>
      </c>
      <c r="K57">
        <f t="shared" si="5"/>
        <v>9.2670393318123739E+23</v>
      </c>
      <c r="L57">
        <f t="shared" si="6"/>
        <v>-3673976006.7307611</v>
      </c>
    </row>
    <row r="58" spans="1:12" x14ac:dyDescent="0.25">
      <c r="A58" t="s">
        <v>55</v>
      </c>
      <c r="B58">
        <v>382575085091.89899</v>
      </c>
      <c r="C58">
        <v>21</v>
      </c>
      <c r="D58">
        <f>IFERROR(VLOOKUP(A58,MalRout2019!A:B,2,0), )</f>
        <v>48</v>
      </c>
      <c r="E58">
        <f t="shared" si="0"/>
        <v>-27</v>
      </c>
      <c r="F58">
        <f t="shared" si="1"/>
        <v>729</v>
      </c>
      <c r="G58">
        <v>0.42482649871951461</v>
      </c>
      <c r="H58">
        <f t="shared" si="2"/>
        <v>8.805164568257362E-2</v>
      </c>
      <c r="I58">
        <f t="shared" si="3"/>
        <v>7.7530923074094855E-3</v>
      </c>
      <c r="J58">
        <f t="shared" si="4"/>
        <v>-692233728222.4209</v>
      </c>
      <c r="K58">
        <f t="shared" si="5"/>
        <v>4.7918753448871249E+23</v>
      </c>
      <c r="L58">
        <f t="shared" si="6"/>
        <v>-60952318966.967567</v>
      </c>
    </row>
    <row r="59" spans="1:12" x14ac:dyDescent="0.25">
      <c r="A59" t="s">
        <v>56</v>
      </c>
      <c r="B59">
        <v>2622433959604.1602</v>
      </c>
      <c r="C59">
        <v>5</v>
      </c>
      <c r="D59">
        <f>IFERROR(VLOOKUP(A59,MalRout2019!A:B,2,0), )</f>
        <v>41</v>
      </c>
      <c r="E59">
        <f t="shared" si="0"/>
        <v>-36</v>
      </c>
      <c r="F59">
        <f t="shared" si="1"/>
        <v>1296</v>
      </c>
      <c r="G59">
        <v>0.39420633677030448</v>
      </c>
      <c r="H59">
        <f t="shared" si="2"/>
        <v>5.7431483733363486E-2</v>
      </c>
      <c r="I59">
        <f t="shared" si="3"/>
        <v>3.2983753238155947E-3</v>
      </c>
      <c r="J59">
        <f t="shared" si="4"/>
        <v>1547625146289.8403</v>
      </c>
      <c r="K59">
        <f t="shared" si="5"/>
        <v>2.3951435934286498E+24</v>
      </c>
      <c r="L59">
        <f t="shared" si="6"/>
        <v>88882408414.489258</v>
      </c>
    </row>
    <row r="60" spans="1:12" x14ac:dyDescent="0.25">
      <c r="A60" t="s">
        <v>57</v>
      </c>
      <c r="B60">
        <v>19390604000000</v>
      </c>
      <c r="C60">
        <v>1</v>
      </c>
      <c r="D60">
        <f>IFERROR(VLOOKUP(A60,MalRout2019!A:B,2,0), )</f>
        <v>38</v>
      </c>
      <c r="E60">
        <f t="shared" si="0"/>
        <v>-37</v>
      </c>
      <c r="F60">
        <f t="shared" si="1"/>
        <v>1369</v>
      </c>
      <c r="G60">
        <v>0.37645972656714399</v>
      </c>
      <c r="H60">
        <f t="shared" si="2"/>
        <v>3.9684873530203002E-2</v>
      </c>
      <c r="I60">
        <f t="shared" si="3"/>
        <v>1.5748891871082069E-3</v>
      </c>
      <c r="J60">
        <f t="shared" si="4"/>
        <v>18315795186685.68</v>
      </c>
      <c r="K60">
        <f t="shared" si="5"/>
        <v>3.354683533206183E+26</v>
      </c>
      <c r="L60">
        <f t="shared" si="6"/>
        <v>726860015588.72205</v>
      </c>
    </row>
    <row r="61" spans="1:12" x14ac:dyDescent="0.25">
      <c r="A61" t="s">
        <v>58</v>
      </c>
      <c r="B61">
        <v>49677172714.260002</v>
      </c>
      <c r="C61">
        <v>46</v>
      </c>
      <c r="D61">
        <f>IFERROR(VLOOKUP(A61,MalRout2019!A:B,2,0), )</f>
        <v>6</v>
      </c>
      <c r="E61">
        <f t="shared" si="0"/>
        <v>40</v>
      </c>
      <c r="F61">
        <f t="shared" si="1"/>
        <v>1600</v>
      </c>
      <c r="G61">
        <v>0.16883999057172744</v>
      </c>
      <c r="H61">
        <f t="shared" si="2"/>
        <v>-0.16793486246521355</v>
      </c>
      <c r="I61">
        <f t="shared" si="3"/>
        <v>2.8202118031210192E-2</v>
      </c>
      <c r="J61">
        <f t="shared" si="4"/>
        <v>-1025131640600.0599</v>
      </c>
      <c r="K61">
        <f t="shared" si="5"/>
        <v>1.0508948805593704E+24</v>
      </c>
      <c r="L61">
        <f t="shared" si="6"/>
        <v>172155341072.90979</v>
      </c>
    </row>
    <row r="62" spans="1:12" x14ac:dyDescent="0.25">
      <c r="A62" t="s">
        <v>59</v>
      </c>
      <c r="B62">
        <v>314000000000</v>
      </c>
      <c r="C62">
        <v>27</v>
      </c>
      <c r="D62">
        <f>IFERROR(VLOOKUP(A62,MalRout2019!A:B,2,0), )</f>
        <v>27</v>
      </c>
      <c r="E62">
        <f t="shared" si="0"/>
        <v>0</v>
      </c>
      <c r="F62">
        <f t="shared" si="1"/>
        <v>0</v>
      </c>
      <c r="G62">
        <v>0.29084137045699288</v>
      </c>
      <c r="H62">
        <f t="shared" si="2"/>
        <v>-4.5933482579948115E-2</v>
      </c>
      <c r="I62">
        <f t="shared" si="3"/>
        <v>2.1098848219223971E-3</v>
      </c>
      <c r="J62">
        <f t="shared" si="4"/>
        <v>-760808813314.31995</v>
      </c>
      <c r="K62">
        <f t="shared" si="5"/>
        <v>5.7883005041674373E+23</v>
      </c>
      <c r="L62">
        <f t="shared" si="6"/>
        <v>34946598373.044312</v>
      </c>
    </row>
    <row r="63" spans="1:12" x14ac:dyDescent="0.25">
      <c r="A63" t="s">
        <v>60</v>
      </c>
      <c r="B63">
        <v>223779865815.18301</v>
      </c>
      <c r="C63">
        <v>32</v>
      </c>
      <c r="D63">
        <f>IFERROR(VLOOKUP(A63,MalRout2019!A:B,2,0), )</f>
        <v>62</v>
      </c>
      <c r="E63">
        <f t="shared" si="0"/>
        <v>-30</v>
      </c>
      <c r="F63">
        <f t="shared" si="1"/>
        <v>900</v>
      </c>
      <c r="G63">
        <v>0.63712446954483581</v>
      </c>
      <c r="H63">
        <f t="shared" si="2"/>
        <v>0.30034961650789482</v>
      </c>
      <c r="I63">
        <f t="shared" si="3"/>
        <v>9.0209892136439485E-2</v>
      </c>
      <c r="J63">
        <f t="shared" si="4"/>
        <v>-851028947499.13696</v>
      </c>
      <c r="K63">
        <f t="shared" si="5"/>
        <v>7.2425026948148877E+23</v>
      </c>
      <c r="L63">
        <f t="shared" si="6"/>
        <v>-255606218018.48315</v>
      </c>
    </row>
    <row r="64" spans="1:12" x14ac:dyDescent="0.25">
      <c r="A64" t="s">
        <v>61</v>
      </c>
      <c r="B64">
        <v>25868142073.452</v>
      </c>
      <c r="C64">
        <v>55</v>
      </c>
      <c r="D64">
        <f>IFERROR(VLOOKUP(A64,MalRout2019!A:B,2,0), )</f>
        <v>4</v>
      </c>
      <c r="E64">
        <f t="shared" si="0"/>
        <v>51</v>
      </c>
      <c r="F64">
        <f t="shared" si="1"/>
        <v>2601</v>
      </c>
      <c r="G64">
        <v>0.15380027712575087</v>
      </c>
      <c r="H64">
        <f t="shared" si="2"/>
        <v>-0.18297457591119012</v>
      </c>
      <c r="I64">
        <f t="shared" si="3"/>
        <v>3.3479695429879879E-2</v>
      </c>
      <c r="J64">
        <f t="shared" si="4"/>
        <v>-1048940671240.8679</v>
      </c>
      <c r="K64">
        <f t="shared" si="5"/>
        <v>1.1002765317832426E+24</v>
      </c>
      <c r="L64">
        <f t="shared" si="6"/>
        <v>191929474476.29691</v>
      </c>
    </row>
    <row r="65" spans="1:12" x14ac:dyDescent="0.25">
      <c r="A65" t="s">
        <v>62</v>
      </c>
      <c r="B65">
        <v>22040902300</v>
      </c>
      <c r="C65">
        <v>58</v>
      </c>
      <c r="D65">
        <f>IFERROR(VLOOKUP(A65,MalRout2019!A:B,2,0), )</f>
        <v>12</v>
      </c>
      <c r="E65">
        <f t="shared" si="0"/>
        <v>46</v>
      </c>
      <c r="F65">
        <f t="shared" si="1"/>
        <v>2116</v>
      </c>
      <c r="G65">
        <v>0.19683115926232195</v>
      </c>
      <c r="H65">
        <f t="shared" si="2"/>
        <v>-0.13994369377461904</v>
      </c>
      <c r="I65">
        <f t="shared" si="3"/>
        <v>1.9584237427284348E-2</v>
      </c>
      <c r="J65">
        <f t="shared" si="4"/>
        <v>-1052767911014.3199</v>
      </c>
      <c r="K65">
        <f t="shared" si="5"/>
        <v>1.1083202744614551E+24</v>
      </c>
      <c r="L65">
        <f t="shared" si="6"/>
        <v>147328230154.73337</v>
      </c>
    </row>
    <row r="66" spans="1:12" x14ac:dyDescent="0.25">
      <c r="B66">
        <f>SUM(B2:B65)/64</f>
        <v>1074808813314.3215</v>
      </c>
      <c r="F66">
        <f>SUM(F2:F65)</f>
        <v>62698</v>
      </c>
      <c r="G66">
        <f>SUM(G2:G65)/64</f>
        <v>0.33677485303694149</v>
      </c>
      <c r="I66">
        <f>SUM(I2:I65)</f>
        <v>1.399325298288701</v>
      </c>
      <c r="K66">
        <f>SUM(K2:K65)</f>
        <v>5.3237869537189266E+26</v>
      </c>
      <c r="L66">
        <f>SUM(L2:L65)</f>
        <v>4359434514600.5273</v>
      </c>
    </row>
    <row r="67" spans="1:12" x14ac:dyDescent="0.25">
      <c r="B67">
        <v>1074808813314.3199</v>
      </c>
      <c r="F67">
        <f>64*(64^2-1)</f>
        <v>262080</v>
      </c>
      <c r="G67">
        <v>0.33677485303694099</v>
      </c>
      <c r="L67">
        <f>I66*K66</f>
        <v>7.449709767038232E+26</v>
      </c>
    </row>
    <row r="68" spans="1:12" x14ac:dyDescent="0.25">
      <c r="F68">
        <f>1-((6*F66)/F67)</f>
        <v>-0.4353937728937729</v>
      </c>
      <c r="L68">
        <f>SQRT(L67)</f>
        <v>27294156457084.789</v>
      </c>
    </row>
    <row r="69" spans="1:12" x14ac:dyDescent="0.25">
      <c r="L69">
        <f>L66/L68</f>
        <v>0.15972043398574942</v>
      </c>
    </row>
    <row r="71" spans="1:12" x14ac:dyDescent="0.25">
      <c r="L71">
        <f>CORREL(B2:B65, G2:G65)</f>
        <v>0.15972043398574931</v>
      </c>
    </row>
  </sheetData>
  <sortState xmlns:xlrd2="http://schemas.microsoft.com/office/spreadsheetml/2017/richdata2" ref="A2:C68">
    <sortCondition ref="A2:A6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8"/>
  <sheetViews>
    <sheetView tabSelected="1" workbookViewId="0">
      <pane ySplit="1" topLeftCell="A50" activePane="bottomLeft" state="frozen"/>
      <selection pane="bottomLeft" activeCell="J67" sqref="J67"/>
    </sheetView>
  </sheetViews>
  <sheetFormatPr defaultRowHeight="15" x14ac:dyDescent="0.25"/>
  <cols>
    <col min="1" max="1" width="20" bestFit="1" customWidth="1"/>
    <col min="2" max="2" width="17.5703125" customWidth="1"/>
    <col min="3" max="3" width="11.85546875" customWidth="1"/>
    <col min="4" max="4" width="11" customWidth="1"/>
    <col min="5" max="5" width="13" customWidth="1"/>
    <col min="6" max="6" width="14.140625" customWidth="1"/>
    <col min="10" max="10" width="11.7109375" bestFit="1" customWidth="1"/>
  </cols>
  <sheetData>
    <row r="1" spans="1:12" ht="45" x14ac:dyDescent="0.25">
      <c r="A1" s="1" t="s">
        <v>0</v>
      </c>
      <c r="B1" s="2" t="s">
        <v>63</v>
      </c>
      <c r="C1" s="2" t="s">
        <v>65</v>
      </c>
      <c r="D1" s="2" t="s">
        <v>66</v>
      </c>
      <c r="E1" s="2" t="s">
        <v>67</v>
      </c>
      <c r="F1" s="2" t="s">
        <v>64</v>
      </c>
      <c r="G1" t="s">
        <v>71</v>
      </c>
      <c r="H1" s="2" t="s">
        <v>73</v>
      </c>
      <c r="I1" s="2" t="s">
        <v>74</v>
      </c>
      <c r="J1" s="2" t="s">
        <v>75</v>
      </c>
    </row>
    <row r="2" spans="1:12" x14ac:dyDescent="0.25">
      <c r="A2" t="s">
        <v>19</v>
      </c>
      <c r="B2" t="s">
        <v>4</v>
      </c>
      <c r="C2">
        <v>0</v>
      </c>
      <c r="D2">
        <v>3</v>
      </c>
      <c r="E2">
        <v>3</v>
      </c>
      <c r="F2">
        <v>6</v>
      </c>
      <c r="G2">
        <v>1</v>
      </c>
      <c r="H2">
        <f>IFERROR(VLOOKUP(A2,MalRout2019!A:B,2,0), )</f>
        <v>3</v>
      </c>
      <c r="I2">
        <f t="shared" ref="I2:I33" si="0">G2-H2</f>
        <v>-2</v>
      </c>
      <c r="J2">
        <f t="shared" ref="J2:J33" si="1">I2^2</f>
        <v>4</v>
      </c>
      <c r="L2">
        <f>IFERROR(VLOOKUP(A2,MalRout2019!A:C,3,0), )</f>
        <v>9.0038402736197981E-2</v>
      </c>
    </row>
    <row r="3" spans="1:12" x14ac:dyDescent="0.25">
      <c r="A3" t="s">
        <v>26</v>
      </c>
      <c r="B3" t="s">
        <v>4</v>
      </c>
      <c r="C3">
        <v>0</v>
      </c>
      <c r="D3">
        <v>1</v>
      </c>
      <c r="E3">
        <v>5</v>
      </c>
      <c r="F3">
        <v>6</v>
      </c>
      <c r="G3">
        <v>2</v>
      </c>
      <c r="H3">
        <f>IFERROR(VLOOKUP(A3,MalRout2019!A:B,2,0), )</f>
        <v>2</v>
      </c>
      <c r="I3">
        <f t="shared" si="0"/>
        <v>0</v>
      </c>
      <c r="J3">
        <f t="shared" si="1"/>
        <v>0</v>
      </c>
      <c r="L3">
        <f>IFERROR(VLOOKUP(A3,MalRout2019!A:C,3,0), )</f>
        <v>6.8743439096951978E-2</v>
      </c>
    </row>
    <row r="4" spans="1:12" x14ac:dyDescent="0.25">
      <c r="A4" t="s">
        <v>14</v>
      </c>
      <c r="B4" t="s">
        <v>4</v>
      </c>
      <c r="C4">
        <v>2</v>
      </c>
      <c r="D4">
        <v>4</v>
      </c>
      <c r="E4">
        <v>9</v>
      </c>
      <c r="F4">
        <v>15</v>
      </c>
      <c r="G4">
        <v>3</v>
      </c>
      <c r="H4">
        <f>IFERROR(VLOOKUP(A4,MalRout2019!A:B,2,0), )</f>
        <v>42</v>
      </c>
      <c r="I4">
        <f t="shared" si="0"/>
        <v>-39</v>
      </c>
      <c r="J4">
        <f t="shared" si="1"/>
        <v>1521</v>
      </c>
      <c r="L4">
        <f>IFERROR(VLOOKUP(A4,MalRout2019!A:C,3,0), )</f>
        <v>0.39579297497180921</v>
      </c>
    </row>
    <row r="5" spans="1:12" x14ac:dyDescent="0.25">
      <c r="A5" t="s">
        <v>24</v>
      </c>
      <c r="B5" t="s">
        <v>4</v>
      </c>
      <c r="C5">
        <v>3</v>
      </c>
      <c r="D5">
        <v>5</v>
      </c>
      <c r="E5">
        <v>11</v>
      </c>
      <c r="F5">
        <v>19</v>
      </c>
      <c r="G5">
        <v>4</v>
      </c>
      <c r="H5">
        <f>IFERROR(VLOOKUP(A5,MalRout2019!A:B,2,0), )</f>
        <v>43</v>
      </c>
      <c r="I5">
        <f t="shared" si="0"/>
        <v>-39</v>
      </c>
      <c r="J5">
        <f t="shared" si="1"/>
        <v>1521</v>
      </c>
      <c r="L5">
        <f>IFERROR(VLOOKUP(A5,MalRout2019!A:C,3,0), )</f>
        <v>0.39628523269096938</v>
      </c>
    </row>
    <row r="6" spans="1:12" x14ac:dyDescent="0.25">
      <c r="A6" t="s">
        <v>6</v>
      </c>
      <c r="B6" t="s">
        <v>4</v>
      </c>
      <c r="C6">
        <v>2</v>
      </c>
      <c r="D6">
        <v>6</v>
      </c>
      <c r="E6">
        <v>13</v>
      </c>
      <c r="F6">
        <v>21</v>
      </c>
      <c r="G6">
        <v>5</v>
      </c>
      <c r="H6">
        <f>IFERROR(VLOOKUP(A6,MalRout2019!A:B,2,0), )</f>
        <v>45</v>
      </c>
      <c r="I6">
        <f t="shared" si="0"/>
        <v>-40</v>
      </c>
      <c r="J6">
        <f t="shared" si="1"/>
        <v>1600</v>
      </c>
      <c r="L6">
        <f>IFERROR(VLOOKUP(A6,MalRout2019!A:C,3,0), )</f>
        <v>0.40112130900943532</v>
      </c>
    </row>
    <row r="7" spans="1:12" x14ac:dyDescent="0.25">
      <c r="A7" t="s">
        <v>57</v>
      </c>
      <c r="B7" t="s">
        <v>4</v>
      </c>
      <c r="C7">
        <v>4</v>
      </c>
      <c r="D7">
        <v>4</v>
      </c>
      <c r="E7">
        <v>14</v>
      </c>
      <c r="F7">
        <v>22</v>
      </c>
      <c r="G7">
        <v>6</v>
      </c>
      <c r="H7">
        <f>IFERROR(VLOOKUP(A7,MalRout2019!A:B,2,0), )</f>
        <v>38</v>
      </c>
      <c r="I7">
        <f t="shared" si="0"/>
        <v>-32</v>
      </c>
      <c r="J7">
        <f t="shared" si="1"/>
        <v>1024</v>
      </c>
      <c r="L7">
        <f>IFERROR(VLOOKUP(A7,MalRout2019!A:C,3,0), )</f>
        <v>0.37645972656714399</v>
      </c>
    </row>
    <row r="8" spans="1:12" x14ac:dyDescent="0.25">
      <c r="A8" t="s">
        <v>56</v>
      </c>
      <c r="B8" t="s">
        <v>4</v>
      </c>
      <c r="C8">
        <v>2</v>
      </c>
      <c r="D8">
        <v>6</v>
      </c>
      <c r="E8">
        <v>15</v>
      </c>
      <c r="F8">
        <v>23</v>
      </c>
      <c r="G8">
        <v>7</v>
      </c>
      <c r="H8">
        <f>IFERROR(VLOOKUP(A8,MalRout2019!A:B,2,0), )</f>
        <v>41</v>
      </c>
      <c r="I8">
        <f t="shared" si="0"/>
        <v>-34</v>
      </c>
      <c r="J8">
        <f t="shared" si="1"/>
        <v>1156</v>
      </c>
      <c r="L8">
        <f>IFERROR(VLOOKUP(A8,MalRout2019!A:C,3,0), )</f>
        <v>0.39420633677030448</v>
      </c>
    </row>
    <row r="9" spans="1:12" x14ac:dyDescent="0.25">
      <c r="A9" t="s">
        <v>21</v>
      </c>
      <c r="B9" t="s">
        <v>4</v>
      </c>
      <c r="C9">
        <v>3</v>
      </c>
      <c r="D9">
        <v>6</v>
      </c>
      <c r="E9">
        <v>16</v>
      </c>
      <c r="F9">
        <v>25</v>
      </c>
      <c r="G9">
        <v>8</v>
      </c>
      <c r="H9">
        <f>IFERROR(VLOOKUP(A9,MalRout2019!A:B,2,0), )</f>
        <v>40</v>
      </c>
      <c r="I9">
        <f t="shared" si="0"/>
        <v>-32</v>
      </c>
      <c r="J9">
        <f t="shared" si="1"/>
        <v>1024</v>
      </c>
      <c r="L9">
        <f>IFERROR(VLOOKUP(A9,MalRout2019!A:C,3,0), )</f>
        <v>0.39089590878344693</v>
      </c>
    </row>
    <row r="10" spans="1:12" x14ac:dyDescent="0.25">
      <c r="A10" t="s">
        <v>23</v>
      </c>
      <c r="B10" t="s">
        <v>4</v>
      </c>
      <c r="C10">
        <v>6</v>
      </c>
      <c r="D10">
        <v>6</v>
      </c>
      <c r="E10">
        <v>13</v>
      </c>
      <c r="F10">
        <v>25</v>
      </c>
      <c r="G10">
        <v>9</v>
      </c>
      <c r="H10">
        <f>IFERROR(VLOOKUP(A10,MalRout2019!A:B,2,0), )</f>
        <v>29</v>
      </c>
      <c r="I10">
        <f t="shared" si="0"/>
        <v>-20</v>
      </c>
      <c r="J10">
        <f t="shared" si="1"/>
        <v>400</v>
      </c>
      <c r="L10">
        <f>IFERROR(VLOOKUP(A10,MalRout2019!A:C,3,0), )</f>
        <v>0.30781682477527383</v>
      </c>
    </row>
    <row r="11" spans="1:12" x14ac:dyDescent="0.25">
      <c r="A11" t="s">
        <v>29</v>
      </c>
      <c r="B11" t="s">
        <v>4</v>
      </c>
      <c r="C11">
        <v>4</v>
      </c>
      <c r="D11">
        <v>6</v>
      </c>
      <c r="E11">
        <v>15</v>
      </c>
      <c r="F11">
        <v>25</v>
      </c>
      <c r="G11">
        <v>10</v>
      </c>
      <c r="H11">
        <f>IFERROR(VLOOKUP(A11,MalRout2019!A:B,2,0), )</f>
        <v>25</v>
      </c>
      <c r="I11">
        <f t="shared" si="0"/>
        <v>-15</v>
      </c>
      <c r="J11">
        <f t="shared" si="1"/>
        <v>225</v>
      </c>
      <c r="L11">
        <f>IFERROR(VLOOKUP(A11,MalRout2019!A:C,3,0), )</f>
        <v>0.27398504006564184</v>
      </c>
    </row>
    <row r="12" spans="1:12" x14ac:dyDescent="0.25">
      <c r="A12" t="s">
        <v>30</v>
      </c>
      <c r="B12" t="s">
        <v>4</v>
      </c>
      <c r="C12">
        <v>4</v>
      </c>
      <c r="D12">
        <v>8</v>
      </c>
      <c r="E12">
        <v>13</v>
      </c>
      <c r="F12">
        <v>25</v>
      </c>
      <c r="G12">
        <v>11</v>
      </c>
      <c r="H12">
        <f>IFERROR(VLOOKUP(A12,MalRout2019!A:B,2,0), )</f>
        <v>33</v>
      </c>
      <c r="I12">
        <f t="shared" si="0"/>
        <v>-22</v>
      </c>
      <c r="J12">
        <f t="shared" si="1"/>
        <v>484</v>
      </c>
      <c r="L12">
        <f>IFERROR(VLOOKUP(A12,MalRout2019!A:C,3,0), )</f>
        <v>0.316644947570629</v>
      </c>
    </row>
    <row r="13" spans="1:12" x14ac:dyDescent="0.25">
      <c r="A13" t="s">
        <v>47</v>
      </c>
      <c r="B13" t="s">
        <v>4</v>
      </c>
      <c r="C13">
        <v>8</v>
      </c>
      <c r="D13">
        <v>6</v>
      </c>
      <c r="E13">
        <v>11</v>
      </c>
      <c r="F13">
        <v>25</v>
      </c>
      <c r="G13">
        <v>12</v>
      </c>
      <c r="H13">
        <f>IFERROR(VLOOKUP(A13,MalRout2019!A:B,2,0), )</f>
        <v>14</v>
      </c>
      <c r="I13">
        <f t="shared" si="0"/>
        <v>-2</v>
      </c>
      <c r="J13">
        <f t="shared" si="1"/>
        <v>4</v>
      </c>
      <c r="L13">
        <f>IFERROR(VLOOKUP(A13,MalRout2019!A:C,3,0), )</f>
        <v>0.20880311244750585</v>
      </c>
    </row>
    <row r="14" spans="1:12" x14ac:dyDescent="0.25">
      <c r="A14" t="s">
        <v>5</v>
      </c>
      <c r="B14" t="s">
        <v>4</v>
      </c>
      <c r="C14">
        <v>5</v>
      </c>
      <c r="D14">
        <v>8</v>
      </c>
      <c r="E14">
        <v>14</v>
      </c>
      <c r="F14">
        <v>27</v>
      </c>
      <c r="G14">
        <v>13</v>
      </c>
      <c r="H14">
        <f>IFERROR(VLOOKUP(A14,MalRout2019!A:B,2,0), )</f>
        <v>19</v>
      </c>
      <c r="I14">
        <f t="shared" si="0"/>
        <v>-6</v>
      </c>
      <c r="J14">
        <f t="shared" si="1"/>
        <v>36</v>
      </c>
      <c r="L14">
        <f>IFERROR(VLOOKUP(A14,MalRout2019!A:C,3,0), )</f>
        <v>0.22565271470077011</v>
      </c>
    </row>
    <row r="15" spans="1:12" x14ac:dyDescent="0.25">
      <c r="A15" t="s">
        <v>3</v>
      </c>
      <c r="B15" t="s">
        <v>4</v>
      </c>
      <c r="C15">
        <v>6</v>
      </c>
      <c r="D15">
        <v>8</v>
      </c>
      <c r="E15">
        <v>14</v>
      </c>
      <c r="F15">
        <v>28</v>
      </c>
      <c r="G15">
        <v>14</v>
      </c>
      <c r="H15">
        <f>IFERROR(VLOOKUP(A15,MalRout2019!A:B,2,0), )</f>
        <v>7</v>
      </c>
      <c r="I15">
        <f t="shared" si="0"/>
        <v>7</v>
      </c>
      <c r="J15">
        <f t="shared" si="1"/>
        <v>49</v>
      </c>
      <c r="L15">
        <f>IFERROR(VLOOKUP(A15,MalRout2019!A:C,3,0), )</f>
        <v>0.16979194261652997</v>
      </c>
    </row>
    <row r="16" spans="1:12" x14ac:dyDescent="0.25">
      <c r="A16" t="s">
        <v>25</v>
      </c>
      <c r="B16" t="s">
        <v>4</v>
      </c>
      <c r="C16">
        <v>4</v>
      </c>
      <c r="D16">
        <v>11</v>
      </c>
      <c r="E16">
        <v>14</v>
      </c>
      <c r="F16">
        <v>29</v>
      </c>
      <c r="G16">
        <v>15</v>
      </c>
      <c r="H16">
        <f>IFERROR(VLOOKUP(A16,MalRout2019!A:B,2,0), )</f>
        <v>11</v>
      </c>
      <c r="I16">
        <f t="shared" si="0"/>
        <v>4</v>
      </c>
      <c r="J16">
        <f t="shared" si="1"/>
        <v>16</v>
      </c>
      <c r="L16">
        <f>IFERROR(VLOOKUP(A16,MalRout2019!A:C,3,0), )</f>
        <v>0.19348630565490987</v>
      </c>
    </row>
    <row r="17" spans="1:12" x14ac:dyDescent="0.25">
      <c r="A17" t="s">
        <v>12</v>
      </c>
      <c r="B17" t="s">
        <v>2</v>
      </c>
      <c r="C17">
        <v>7</v>
      </c>
      <c r="D17">
        <v>7</v>
      </c>
      <c r="E17">
        <v>17</v>
      </c>
      <c r="F17">
        <v>31</v>
      </c>
      <c r="G17">
        <v>16</v>
      </c>
      <c r="H17">
        <f>IFERROR(VLOOKUP(A17,MalRout2019!A:B,2,0), )</f>
        <v>24</v>
      </c>
      <c r="I17">
        <f t="shared" si="0"/>
        <v>-8</v>
      </c>
      <c r="J17">
        <f t="shared" si="1"/>
        <v>64</v>
      </c>
      <c r="L17">
        <f>IFERROR(VLOOKUP(A17,MalRout2019!A:C,3,0), )</f>
        <v>0.27270214291553119</v>
      </c>
    </row>
    <row r="18" spans="1:12" x14ac:dyDescent="0.25">
      <c r="A18" t="s">
        <v>16</v>
      </c>
      <c r="B18" t="s">
        <v>2</v>
      </c>
      <c r="C18">
        <v>8</v>
      </c>
      <c r="D18">
        <v>8</v>
      </c>
      <c r="E18">
        <v>15</v>
      </c>
      <c r="F18">
        <v>31</v>
      </c>
      <c r="G18">
        <v>17</v>
      </c>
      <c r="H18">
        <f>IFERROR(VLOOKUP(A18,MalRout2019!A:B,2,0), )</f>
        <v>15</v>
      </c>
      <c r="I18">
        <f t="shared" si="0"/>
        <v>2</v>
      </c>
      <c r="J18">
        <f t="shared" si="1"/>
        <v>4</v>
      </c>
      <c r="L18">
        <f>IFERROR(VLOOKUP(A18,MalRout2019!A:C,3,0), )</f>
        <v>0.21227365431081802</v>
      </c>
    </row>
    <row r="19" spans="1:12" x14ac:dyDescent="0.25">
      <c r="A19" t="s">
        <v>43</v>
      </c>
      <c r="B19" t="s">
        <v>2</v>
      </c>
      <c r="C19">
        <v>9</v>
      </c>
      <c r="D19">
        <v>6</v>
      </c>
      <c r="E19">
        <v>16</v>
      </c>
      <c r="F19">
        <v>31</v>
      </c>
      <c r="G19">
        <v>18</v>
      </c>
      <c r="H19">
        <f>IFERROR(VLOOKUP(A19,MalRout2019!A:B,2,0), )</f>
        <v>20</v>
      </c>
      <c r="I19">
        <f t="shared" si="0"/>
        <v>-2</v>
      </c>
      <c r="J19">
        <f t="shared" si="1"/>
        <v>4</v>
      </c>
      <c r="L19">
        <f>IFERROR(VLOOKUP(A19,MalRout2019!A:C,3,0), )</f>
        <v>0.23191084629857239</v>
      </c>
    </row>
    <row r="20" spans="1:12" x14ac:dyDescent="0.25">
      <c r="A20" t="s">
        <v>33</v>
      </c>
      <c r="B20" t="s">
        <v>2</v>
      </c>
      <c r="C20">
        <v>7</v>
      </c>
      <c r="D20">
        <v>8</v>
      </c>
      <c r="E20">
        <v>17</v>
      </c>
      <c r="F20">
        <v>32</v>
      </c>
      <c r="G20">
        <v>19</v>
      </c>
      <c r="H20">
        <f>IFERROR(VLOOKUP(A20,MalRout2019!A:B,2,0), )</f>
        <v>5</v>
      </c>
      <c r="I20">
        <f t="shared" si="0"/>
        <v>14</v>
      </c>
      <c r="J20">
        <f t="shared" si="1"/>
        <v>196</v>
      </c>
      <c r="L20">
        <f>IFERROR(VLOOKUP(A20,MalRout2019!A:C,3,0), )</f>
        <v>0.16799486654671944</v>
      </c>
    </row>
    <row r="21" spans="1:12" x14ac:dyDescent="0.25">
      <c r="A21" t="s">
        <v>81</v>
      </c>
      <c r="B21" t="s">
        <v>2</v>
      </c>
      <c r="C21">
        <v>3</v>
      </c>
      <c r="D21">
        <v>13</v>
      </c>
      <c r="E21">
        <v>20</v>
      </c>
      <c r="F21">
        <v>36</v>
      </c>
      <c r="G21">
        <v>20</v>
      </c>
      <c r="H21">
        <f>IFERROR(VLOOKUP(A21,MalRout2019!A:B,2,0), )</f>
        <v>49</v>
      </c>
      <c r="I21">
        <f t="shared" si="0"/>
        <v>-29</v>
      </c>
      <c r="J21">
        <f t="shared" si="1"/>
        <v>841</v>
      </c>
      <c r="L21">
        <f>IFERROR(VLOOKUP(A21,MalRout2019!A:C,3,0), )</f>
        <v>0.42888829748262569</v>
      </c>
    </row>
    <row r="22" spans="1:12" x14ac:dyDescent="0.25">
      <c r="A22" t="s">
        <v>41</v>
      </c>
      <c r="B22" t="s">
        <v>2</v>
      </c>
      <c r="C22">
        <v>9</v>
      </c>
      <c r="D22">
        <v>10</v>
      </c>
      <c r="E22">
        <v>18</v>
      </c>
      <c r="F22">
        <v>37</v>
      </c>
      <c r="G22">
        <v>21</v>
      </c>
      <c r="H22">
        <f>IFERROR(VLOOKUP(A22,MalRout2019!A:B,2,0), )</f>
        <v>26</v>
      </c>
      <c r="I22">
        <f t="shared" si="0"/>
        <v>-5</v>
      </c>
      <c r="J22">
        <f t="shared" si="1"/>
        <v>25</v>
      </c>
      <c r="L22">
        <f>IFERROR(VLOOKUP(A22,MalRout2019!A:C,3,0), )</f>
        <v>0.28352217867391344</v>
      </c>
    </row>
    <row r="23" spans="1:12" x14ac:dyDescent="0.25">
      <c r="A23" t="s">
        <v>34</v>
      </c>
      <c r="B23" t="s">
        <v>2</v>
      </c>
      <c r="C23">
        <v>10</v>
      </c>
      <c r="D23">
        <v>10</v>
      </c>
      <c r="E23">
        <v>18</v>
      </c>
      <c r="F23">
        <v>38</v>
      </c>
      <c r="G23">
        <v>22</v>
      </c>
      <c r="H23">
        <f>IFERROR(VLOOKUP(A23,MalRout2019!A:B,2,0), )</f>
        <v>13</v>
      </c>
      <c r="I23">
        <f t="shared" si="0"/>
        <v>9</v>
      </c>
      <c r="J23">
        <f t="shared" si="1"/>
        <v>81</v>
      </c>
      <c r="L23">
        <f>IFERROR(VLOOKUP(A23,MalRout2019!A:C,3,0), )</f>
        <v>0.19686418348602067</v>
      </c>
    </row>
    <row r="24" spans="1:12" x14ac:dyDescent="0.25">
      <c r="A24" t="s">
        <v>51</v>
      </c>
      <c r="B24" t="s">
        <v>2</v>
      </c>
      <c r="C24">
        <v>9</v>
      </c>
      <c r="D24">
        <v>8</v>
      </c>
      <c r="E24">
        <v>21</v>
      </c>
      <c r="F24">
        <v>38</v>
      </c>
      <c r="G24">
        <v>23</v>
      </c>
      <c r="H24">
        <f>IFERROR(VLOOKUP(A24,MalRout2019!A:B,2,0), )</f>
        <v>50</v>
      </c>
      <c r="I24">
        <f t="shared" si="0"/>
        <v>-27</v>
      </c>
      <c r="J24">
        <f t="shared" si="1"/>
        <v>729</v>
      </c>
      <c r="L24">
        <f>IFERROR(VLOOKUP(A24,MalRout2019!A:C,3,0), )</f>
        <v>0.42931198523261827</v>
      </c>
    </row>
    <row r="25" spans="1:12" x14ac:dyDescent="0.25">
      <c r="A25" t="s">
        <v>36</v>
      </c>
      <c r="B25" t="s">
        <v>2</v>
      </c>
      <c r="C25">
        <v>16</v>
      </c>
      <c r="D25">
        <v>10</v>
      </c>
      <c r="E25">
        <v>13</v>
      </c>
      <c r="F25">
        <v>39</v>
      </c>
      <c r="G25">
        <v>24</v>
      </c>
      <c r="H25">
        <f>IFERROR(VLOOKUP(A25,MalRout2019!A:B,2,0), )</f>
        <v>1</v>
      </c>
      <c r="I25">
        <f t="shared" si="0"/>
        <v>23</v>
      </c>
      <c r="J25">
        <f t="shared" si="1"/>
        <v>529</v>
      </c>
      <c r="L25">
        <f>IFERROR(VLOOKUP(A25,MalRout2019!A:C,3,0), )</f>
        <v>5.020317186154314E-2</v>
      </c>
    </row>
    <row r="26" spans="1:12" x14ac:dyDescent="0.25">
      <c r="A26" t="s">
        <v>1</v>
      </c>
      <c r="B26" t="s">
        <v>2</v>
      </c>
      <c r="C26">
        <v>14</v>
      </c>
      <c r="D26">
        <v>7</v>
      </c>
      <c r="E26">
        <v>19</v>
      </c>
      <c r="F26">
        <v>40</v>
      </c>
      <c r="G26">
        <v>25</v>
      </c>
      <c r="H26">
        <f>IFERROR(VLOOKUP(A26,MalRout2019!A:B,2,0), )</f>
        <v>9</v>
      </c>
      <c r="I26">
        <f t="shared" si="0"/>
        <v>16</v>
      </c>
      <c r="J26">
        <f t="shared" si="1"/>
        <v>256</v>
      </c>
      <c r="L26">
        <f>IFERROR(VLOOKUP(A26,MalRout2019!A:C,3,0), )</f>
        <v>0.18596826106008185</v>
      </c>
    </row>
    <row r="27" spans="1:12" x14ac:dyDescent="0.25">
      <c r="A27" t="s">
        <v>17</v>
      </c>
      <c r="B27" t="s">
        <v>2</v>
      </c>
      <c r="C27">
        <v>8</v>
      </c>
      <c r="D27">
        <v>11</v>
      </c>
      <c r="E27">
        <v>21</v>
      </c>
      <c r="F27">
        <v>40</v>
      </c>
      <c r="G27">
        <v>26</v>
      </c>
      <c r="H27">
        <f>IFERROR(VLOOKUP(A27,MalRout2019!A:B,2,0), )</f>
        <v>17</v>
      </c>
      <c r="I27">
        <f t="shared" si="0"/>
        <v>9</v>
      </c>
      <c r="J27">
        <f t="shared" si="1"/>
        <v>81</v>
      </c>
      <c r="L27">
        <f>IFERROR(VLOOKUP(A27,MalRout2019!A:C,3,0), )</f>
        <v>0.21501494763561757</v>
      </c>
    </row>
    <row r="28" spans="1:12" x14ac:dyDescent="0.25">
      <c r="A28" t="s">
        <v>38</v>
      </c>
      <c r="B28" t="s">
        <v>2</v>
      </c>
      <c r="C28">
        <v>7</v>
      </c>
      <c r="D28">
        <v>11</v>
      </c>
      <c r="E28">
        <v>22</v>
      </c>
      <c r="F28">
        <v>40</v>
      </c>
      <c r="G28">
        <v>27</v>
      </c>
      <c r="H28">
        <f>IFERROR(VLOOKUP(A28,MalRout2019!A:B,2,0), )</f>
        <v>37</v>
      </c>
      <c r="I28">
        <f t="shared" si="0"/>
        <v>-10</v>
      </c>
      <c r="J28">
        <f t="shared" si="1"/>
        <v>100</v>
      </c>
      <c r="L28">
        <f>IFERROR(VLOOKUP(A28,MalRout2019!A:C,3,0), )</f>
        <v>0.35724606231279021</v>
      </c>
    </row>
    <row r="29" spans="1:12" x14ac:dyDescent="0.25">
      <c r="A29" t="s">
        <v>46</v>
      </c>
      <c r="B29" t="s">
        <v>2</v>
      </c>
      <c r="C29">
        <v>6</v>
      </c>
      <c r="D29">
        <v>14</v>
      </c>
      <c r="E29">
        <v>21</v>
      </c>
      <c r="F29">
        <v>41</v>
      </c>
      <c r="G29">
        <v>28</v>
      </c>
      <c r="H29">
        <f>IFERROR(VLOOKUP(A29,MalRout2019!A:B,2,0), )</f>
        <v>44</v>
      </c>
      <c r="I29">
        <f t="shared" si="0"/>
        <v>-16</v>
      </c>
      <c r="J29">
        <f t="shared" si="1"/>
        <v>256</v>
      </c>
      <c r="L29">
        <f>IFERROR(VLOOKUP(A29,MalRout2019!A:C,3,0), )</f>
        <v>0.39844220291570442</v>
      </c>
    </row>
    <row r="30" spans="1:12" x14ac:dyDescent="0.25">
      <c r="A30" t="s">
        <v>53</v>
      </c>
      <c r="B30" t="s">
        <v>2</v>
      </c>
      <c r="C30">
        <v>10</v>
      </c>
      <c r="D30">
        <v>10</v>
      </c>
      <c r="E30">
        <v>21</v>
      </c>
      <c r="F30">
        <v>41</v>
      </c>
      <c r="G30">
        <v>29</v>
      </c>
      <c r="H30">
        <f>IFERROR(VLOOKUP(A30,MalRout2019!A:B,2,0), )</f>
        <v>10</v>
      </c>
      <c r="I30">
        <f t="shared" si="0"/>
        <v>19</v>
      </c>
      <c r="J30">
        <f t="shared" si="1"/>
        <v>361</v>
      </c>
      <c r="L30">
        <f>IFERROR(VLOOKUP(A30,MalRout2019!A:C,3,0), )</f>
        <v>0.1890228435085177</v>
      </c>
    </row>
    <row r="31" spans="1:12" x14ac:dyDescent="0.25">
      <c r="A31" t="s">
        <v>61</v>
      </c>
      <c r="B31" t="s">
        <v>2</v>
      </c>
      <c r="C31">
        <v>11</v>
      </c>
      <c r="D31">
        <v>11</v>
      </c>
      <c r="E31">
        <v>20</v>
      </c>
      <c r="F31">
        <v>42</v>
      </c>
      <c r="G31">
        <v>30</v>
      </c>
      <c r="H31">
        <f>IFERROR(VLOOKUP(A31,MalRout2019!A:B,2,0), )</f>
        <v>4</v>
      </c>
      <c r="I31">
        <f t="shared" si="0"/>
        <v>26</v>
      </c>
      <c r="J31">
        <f t="shared" si="1"/>
        <v>676</v>
      </c>
      <c r="L31">
        <f>IFERROR(VLOOKUP(A31,MalRout2019!A:C,3,0), )</f>
        <v>0.15380027712575087</v>
      </c>
    </row>
    <row r="32" spans="1:12" x14ac:dyDescent="0.25">
      <c r="A32" t="s">
        <v>27</v>
      </c>
      <c r="B32" t="s">
        <v>2</v>
      </c>
      <c r="C32">
        <v>13</v>
      </c>
      <c r="D32">
        <v>10</v>
      </c>
      <c r="E32">
        <v>20</v>
      </c>
      <c r="F32">
        <v>43</v>
      </c>
      <c r="G32">
        <v>31</v>
      </c>
      <c r="H32">
        <f>IFERROR(VLOOKUP(A32,MalRout2019!A:B,2,0), )</f>
        <v>57</v>
      </c>
      <c r="I32">
        <f t="shared" si="0"/>
        <v>-26</v>
      </c>
      <c r="J32">
        <f t="shared" si="1"/>
        <v>676</v>
      </c>
      <c r="L32">
        <f>IFERROR(VLOOKUP(A32,MalRout2019!A:C,3,0), )</f>
        <v>0.51431535191506772</v>
      </c>
    </row>
    <row r="33" spans="1:12" x14ac:dyDescent="0.25">
      <c r="A33" t="s">
        <v>37</v>
      </c>
      <c r="B33" t="s">
        <v>2</v>
      </c>
      <c r="C33">
        <v>8</v>
      </c>
      <c r="D33">
        <v>16</v>
      </c>
      <c r="E33">
        <v>21</v>
      </c>
      <c r="F33">
        <v>45</v>
      </c>
      <c r="G33">
        <v>32</v>
      </c>
      <c r="H33">
        <f>IFERROR(VLOOKUP(A33,MalRout2019!A:B,2,0), )</f>
        <v>34</v>
      </c>
      <c r="I33">
        <f t="shared" si="0"/>
        <v>-2</v>
      </c>
      <c r="J33">
        <f t="shared" si="1"/>
        <v>4</v>
      </c>
      <c r="L33">
        <f>IFERROR(VLOOKUP(A33,MalRout2019!A:C,3,0), )</f>
        <v>0.3239525695339901</v>
      </c>
    </row>
    <row r="34" spans="1:12" x14ac:dyDescent="0.25">
      <c r="A34" t="s">
        <v>39</v>
      </c>
      <c r="B34" t="s">
        <v>2</v>
      </c>
      <c r="C34">
        <v>11</v>
      </c>
      <c r="D34">
        <v>10</v>
      </c>
      <c r="E34">
        <v>24</v>
      </c>
      <c r="F34">
        <v>45</v>
      </c>
      <c r="G34">
        <v>33</v>
      </c>
      <c r="H34">
        <f>IFERROR(VLOOKUP(A34,MalRout2019!A:B,2,0), )</f>
        <v>22</v>
      </c>
      <c r="I34">
        <f t="shared" ref="I34:I64" si="2">G34-H34</f>
        <v>11</v>
      </c>
      <c r="J34">
        <f t="shared" ref="J34:J64" si="3">I34^2</f>
        <v>121</v>
      </c>
      <c r="L34">
        <f>IFERROR(VLOOKUP(A34,MalRout2019!A:C,3,0), )</f>
        <v>0.25816447970376577</v>
      </c>
    </row>
    <row r="35" spans="1:12" x14ac:dyDescent="0.25">
      <c r="A35" t="s">
        <v>54</v>
      </c>
      <c r="B35" t="s">
        <v>2</v>
      </c>
      <c r="C35">
        <v>9</v>
      </c>
      <c r="D35">
        <v>16</v>
      </c>
      <c r="E35">
        <v>20</v>
      </c>
      <c r="F35">
        <v>45</v>
      </c>
      <c r="G35">
        <v>34</v>
      </c>
      <c r="H35">
        <f>IFERROR(VLOOKUP(A35,MalRout2019!A:B,2,0), )</f>
        <v>36</v>
      </c>
      <c r="I35">
        <f t="shared" si="2"/>
        <v>-2</v>
      </c>
      <c r="J35">
        <f t="shared" si="3"/>
        <v>4</v>
      </c>
      <c r="L35">
        <f>IFERROR(VLOOKUP(A35,MalRout2019!A:C,3,0), )</f>
        <v>0.34059135783433392</v>
      </c>
    </row>
    <row r="36" spans="1:12" x14ac:dyDescent="0.25">
      <c r="A36" t="s">
        <v>28</v>
      </c>
      <c r="B36" t="s">
        <v>2</v>
      </c>
      <c r="C36">
        <v>10</v>
      </c>
      <c r="D36">
        <v>15</v>
      </c>
      <c r="E36">
        <v>21</v>
      </c>
      <c r="F36">
        <v>46</v>
      </c>
      <c r="G36">
        <v>35</v>
      </c>
      <c r="H36">
        <f>IFERROR(VLOOKUP(A36,MalRout2019!A:B,2,0), )</f>
        <v>53</v>
      </c>
      <c r="I36">
        <f t="shared" si="2"/>
        <v>-18</v>
      </c>
      <c r="J36">
        <f t="shared" si="3"/>
        <v>324</v>
      </c>
      <c r="L36">
        <f>IFERROR(VLOOKUP(A36,MalRout2019!A:C,3,0), )</f>
        <v>0.46715266803494326</v>
      </c>
    </row>
    <row r="37" spans="1:12" x14ac:dyDescent="0.25">
      <c r="A37" t="s">
        <v>35</v>
      </c>
      <c r="B37" t="s">
        <v>2</v>
      </c>
      <c r="C37">
        <v>13</v>
      </c>
      <c r="D37">
        <v>12</v>
      </c>
      <c r="E37">
        <v>22</v>
      </c>
      <c r="F37">
        <v>47</v>
      </c>
      <c r="G37">
        <v>36</v>
      </c>
      <c r="H37">
        <f>IFERROR(VLOOKUP(A37,MalRout2019!A:B,2,0), )</f>
        <v>30</v>
      </c>
      <c r="I37">
        <f t="shared" si="2"/>
        <v>6</v>
      </c>
      <c r="J37">
        <f t="shared" si="3"/>
        <v>36</v>
      </c>
      <c r="L37">
        <f>IFERROR(VLOOKUP(A37,MalRout2019!A:C,3,0), )</f>
        <v>0.30938604053856567</v>
      </c>
    </row>
    <row r="38" spans="1:12" x14ac:dyDescent="0.25">
      <c r="A38" t="s">
        <v>48</v>
      </c>
      <c r="B38" t="s">
        <v>2</v>
      </c>
      <c r="C38">
        <v>15</v>
      </c>
      <c r="D38">
        <v>13</v>
      </c>
      <c r="E38">
        <v>19</v>
      </c>
      <c r="F38">
        <v>47</v>
      </c>
      <c r="G38">
        <v>37</v>
      </c>
      <c r="H38">
        <f>IFERROR(VLOOKUP(A38,MalRout2019!A:B,2,0), )</f>
        <v>21</v>
      </c>
      <c r="I38">
        <f t="shared" si="2"/>
        <v>16</v>
      </c>
      <c r="J38">
        <f t="shared" si="3"/>
        <v>256</v>
      </c>
      <c r="L38">
        <f>IFERROR(VLOOKUP(A38,MalRout2019!A:C,3,0), )</f>
        <v>0.23556478314245521</v>
      </c>
    </row>
    <row r="39" spans="1:12" x14ac:dyDescent="0.25">
      <c r="A39" t="s">
        <v>31</v>
      </c>
      <c r="B39" t="s">
        <v>2</v>
      </c>
      <c r="C39">
        <v>11</v>
      </c>
      <c r="D39">
        <v>15</v>
      </c>
      <c r="E39">
        <v>23</v>
      </c>
      <c r="F39">
        <v>49</v>
      </c>
      <c r="G39">
        <v>38</v>
      </c>
      <c r="H39">
        <f>IFERROR(VLOOKUP(A39,MalRout2019!A:B,2,0), )</f>
        <v>58</v>
      </c>
      <c r="I39">
        <f t="shared" si="2"/>
        <v>-20</v>
      </c>
      <c r="J39">
        <f t="shared" si="3"/>
        <v>400</v>
      </c>
      <c r="L39">
        <f>IFERROR(VLOOKUP(A39,MalRout2019!A:C,3,0), )</f>
        <v>0.53023867501522404</v>
      </c>
    </row>
    <row r="40" spans="1:12" x14ac:dyDescent="0.25">
      <c r="A40" t="s">
        <v>10</v>
      </c>
      <c r="B40" t="s">
        <v>2</v>
      </c>
      <c r="C40">
        <v>12</v>
      </c>
      <c r="D40">
        <v>14</v>
      </c>
      <c r="E40">
        <v>25</v>
      </c>
      <c r="F40">
        <v>51</v>
      </c>
      <c r="G40">
        <v>39</v>
      </c>
      <c r="H40">
        <f>IFERROR(VLOOKUP(A40,MalRout2019!A:B,2,0), )</f>
        <v>39</v>
      </c>
      <c r="I40">
        <f t="shared" si="2"/>
        <v>0</v>
      </c>
      <c r="J40">
        <f t="shared" si="3"/>
        <v>0</v>
      </c>
      <c r="L40">
        <f>IFERROR(VLOOKUP(A40,MalRout2019!A:C,3,0), )</f>
        <v>0.37655617251930151</v>
      </c>
    </row>
    <row r="41" spans="1:12" x14ac:dyDescent="0.25">
      <c r="A41" t="s">
        <v>82</v>
      </c>
      <c r="B41" t="s">
        <v>2</v>
      </c>
      <c r="C41">
        <v>17</v>
      </c>
      <c r="D41">
        <v>11</v>
      </c>
      <c r="E41">
        <v>23</v>
      </c>
      <c r="F41">
        <v>51</v>
      </c>
      <c r="G41">
        <v>40</v>
      </c>
      <c r="H41">
        <f>IFERROR(VLOOKUP(A41,MalRout2019!A:B,2,0), )</f>
        <v>8</v>
      </c>
      <c r="I41">
        <f t="shared" si="2"/>
        <v>32</v>
      </c>
      <c r="J41">
        <f t="shared" si="3"/>
        <v>1024</v>
      </c>
      <c r="L41">
        <f>IFERROR(VLOOKUP(A41,MalRout2019!A:C,3,0), )</f>
        <v>0.18018164178462476</v>
      </c>
    </row>
    <row r="42" spans="1:12" x14ac:dyDescent="0.25">
      <c r="A42" t="s">
        <v>62</v>
      </c>
      <c r="B42" t="s">
        <v>2</v>
      </c>
      <c r="C42">
        <v>15</v>
      </c>
      <c r="D42">
        <v>13</v>
      </c>
      <c r="E42">
        <v>25</v>
      </c>
      <c r="F42">
        <v>53</v>
      </c>
      <c r="G42">
        <v>41</v>
      </c>
      <c r="H42">
        <f>IFERROR(VLOOKUP(A42,MalRout2019!A:B,2,0), )</f>
        <v>12</v>
      </c>
      <c r="I42">
        <f t="shared" si="2"/>
        <v>29</v>
      </c>
      <c r="J42">
        <f t="shared" si="3"/>
        <v>841</v>
      </c>
      <c r="L42">
        <f>IFERROR(VLOOKUP(A42,MalRout2019!A:C,3,0), )</f>
        <v>0.19683115926232195</v>
      </c>
    </row>
    <row r="43" spans="1:12" x14ac:dyDescent="0.25">
      <c r="A43" t="s">
        <v>13</v>
      </c>
      <c r="B43" t="s">
        <v>2</v>
      </c>
      <c r="C43">
        <v>13</v>
      </c>
      <c r="D43">
        <v>16</v>
      </c>
      <c r="E43">
        <v>26</v>
      </c>
      <c r="F43">
        <v>55</v>
      </c>
      <c r="G43">
        <v>42</v>
      </c>
      <c r="H43">
        <f>IFERROR(VLOOKUP(A43,MalRout2019!A:B,2,0), )</f>
        <v>61</v>
      </c>
      <c r="I43">
        <f t="shared" si="2"/>
        <v>-19</v>
      </c>
      <c r="J43">
        <f t="shared" si="3"/>
        <v>361</v>
      </c>
      <c r="L43">
        <f>IFERROR(VLOOKUP(A43,MalRout2019!A:C,3,0), )</f>
        <v>0.57782179133632272</v>
      </c>
    </row>
    <row r="44" spans="1:12" x14ac:dyDescent="0.25">
      <c r="A44" t="s">
        <v>22</v>
      </c>
      <c r="B44" t="s">
        <v>2</v>
      </c>
      <c r="C44">
        <v>16</v>
      </c>
      <c r="D44">
        <v>14</v>
      </c>
      <c r="E44">
        <v>25</v>
      </c>
      <c r="F44">
        <v>55</v>
      </c>
      <c r="G44">
        <v>43</v>
      </c>
      <c r="H44">
        <f>IFERROR(VLOOKUP(A44,MalRout2019!A:B,2,0), )</f>
        <v>59</v>
      </c>
      <c r="I44">
        <f t="shared" si="2"/>
        <v>-16</v>
      </c>
      <c r="J44">
        <f t="shared" si="3"/>
        <v>256</v>
      </c>
      <c r="L44">
        <f>IFERROR(VLOOKUP(A44,MalRout2019!A:C,3,0), )</f>
        <v>0.54628107085808775</v>
      </c>
    </row>
    <row r="45" spans="1:12" x14ac:dyDescent="0.25">
      <c r="A45" t="s">
        <v>44</v>
      </c>
      <c r="B45" t="s">
        <v>2</v>
      </c>
      <c r="C45">
        <v>11</v>
      </c>
      <c r="D45">
        <v>22</v>
      </c>
      <c r="E45">
        <v>22</v>
      </c>
      <c r="F45">
        <v>55</v>
      </c>
      <c r="G45">
        <v>44</v>
      </c>
      <c r="H45">
        <f>IFERROR(VLOOKUP(A45,MalRout2019!A:B,2,0), )</f>
        <v>18</v>
      </c>
      <c r="I45">
        <f t="shared" si="2"/>
        <v>26</v>
      </c>
      <c r="J45">
        <f t="shared" si="3"/>
        <v>676</v>
      </c>
      <c r="L45">
        <f>IFERROR(VLOOKUP(A45,MalRout2019!A:C,3,0), )</f>
        <v>0.22286331657142858</v>
      </c>
    </row>
    <row r="46" spans="1:12" x14ac:dyDescent="0.25">
      <c r="A46" t="s">
        <v>7</v>
      </c>
      <c r="B46" t="s">
        <v>2</v>
      </c>
      <c r="C46">
        <v>13</v>
      </c>
      <c r="D46">
        <v>21</v>
      </c>
      <c r="E46">
        <v>26</v>
      </c>
      <c r="F46">
        <v>60</v>
      </c>
      <c r="G46">
        <v>45</v>
      </c>
      <c r="H46">
        <f>IFERROR(VLOOKUP(A46,MalRout2019!A:B,2,0), )</f>
        <v>32</v>
      </c>
      <c r="I46">
        <f t="shared" si="2"/>
        <v>13</v>
      </c>
      <c r="J46">
        <f t="shared" si="3"/>
        <v>169</v>
      </c>
      <c r="L46">
        <f>IFERROR(VLOOKUP(A46,MalRout2019!A:C,3,0), )</f>
        <v>0.31473106380802574</v>
      </c>
    </row>
    <row r="47" spans="1:12" x14ac:dyDescent="0.25">
      <c r="A47" t="s">
        <v>32</v>
      </c>
      <c r="B47" t="s">
        <v>9</v>
      </c>
      <c r="C47">
        <v>12</v>
      </c>
      <c r="D47">
        <v>24</v>
      </c>
      <c r="E47">
        <v>26</v>
      </c>
      <c r="F47">
        <v>62</v>
      </c>
      <c r="G47">
        <v>46</v>
      </c>
      <c r="H47">
        <f>IFERROR(VLOOKUP(A47,MalRout2019!A:B,2,0), )</f>
        <v>31</v>
      </c>
      <c r="I47">
        <f t="shared" si="2"/>
        <v>15</v>
      </c>
      <c r="J47">
        <f t="shared" si="3"/>
        <v>225</v>
      </c>
      <c r="L47">
        <f>IFERROR(VLOOKUP(A47,MalRout2019!A:C,3,0), )</f>
        <v>0.31165107843441275</v>
      </c>
    </row>
    <row r="48" spans="1:12" x14ac:dyDescent="0.25">
      <c r="A48" t="s">
        <v>11</v>
      </c>
      <c r="B48" t="s">
        <v>9</v>
      </c>
      <c r="C48">
        <v>14</v>
      </c>
      <c r="D48">
        <v>21</v>
      </c>
      <c r="E48">
        <v>29</v>
      </c>
      <c r="F48">
        <v>64</v>
      </c>
      <c r="G48">
        <v>47</v>
      </c>
      <c r="H48">
        <f>IFERROR(VLOOKUP(A48,MalRout2019!A:B,2,0), )</f>
        <v>23</v>
      </c>
      <c r="I48">
        <f t="shared" si="2"/>
        <v>24</v>
      </c>
      <c r="J48">
        <f t="shared" si="3"/>
        <v>576</v>
      </c>
      <c r="L48">
        <f>IFERROR(VLOOKUP(A48,MalRout2019!A:C,3,0), )</f>
        <v>0.26336317721331676</v>
      </c>
    </row>
    <row r="49" spans="1:12" x14ac:dyDescent="0.25">
      <c r="A49" t="s">
        <v>40</v>
      </c>
      <c r="B49" t="s">
        <v>9</v>
      </c>
      <c r="C49">
        <v>15</v>
      </c>
      <c r="D49">
        <v>19</v>
      </c>
      <c r="E49">
        <v>30</v>
      </c>
      <c r="F49">
        <v>64</v>
      </c>
      <c r="G49">
        <v>48</v>
      </c>
      <c r="H49">
        <f>IFERROR(VLOOKUP(A49,MalRout2019!A:B,2,0), )</f>
        <v>35</v>
      </c>
      <c r="I49">
        <f t="shared" si="2"/>
        <v>13</v>
      </c>
      <c r="J49">
        <f t="shared" si="3"/>
        <v>169</v>
      </c>
      <c r="L49">
        <f>IFERROR(VLOOKUP(A49,MalRout2019!A:C,3,0), )</f>
        <v>0.32788924175379053</v>
      </c>
    </row>
    <row r="50" spans="1:12" x14ac:dyDescent="0.25">
      <c r="A50" t="s">
        <v>49</v>
      </c>
      <c r="B50" t="s">
        <v>9</v>
      </c>
      <c r="C50">
        <v>17</v>
      </c>
      <c r="D50">
        <v>19</v>
      </c>
      <c r="E50">
        <v>29</v>
      </c>
      <c r="F50">
        <v>65</v>
      </c>
      <c r="G50">
        <v>49</v>
      </c>
      <c r="H50">
        <f>IFERROR(VLOOKUP(A50,MalRout2019!A:B,2,0), )</f>
        <v>16</v>
      </c>
      <c r="I50">
        <f t="shared" si="2"/>
        <v>33</v>
      </c>
      <c r="J50">
        <f t="shared" si="3"/>
        <v>1089</v>
      </c>
      <c r="L50">
        <f>IFERROR(VLOOKUP(A50,MalRout2019!A:C,3,0), )</f>
        <v>0.21295344690447038</v>
      </c>
    </row>
    <row r="51" spans="1:12" x14ac:dyDescent="0.25">
      <c r="A51" t="s">
        <v>50</v>
      </c>
      <c r="B51" t="s">
        <v>9</v>
      </c>
      <c r="C51">
        <v>9</v>
      </c>
      <c r="D51">
        <v>24</v>
      </c>
      <c r="E51">
        <v>32</v>
      </c>
      <c r="F51">
        <v>65</v>
      </c>
      <c r="G51">
        <v>50</v>
      </c>
      <c r="H51">
        <f>IFERROR(VLOOKUP(A51,MalRout2019!A:B,2,0), )</f>
        <v>56</v>
      </c>
      <c r="I51">
        <f t="shared" si="2"/>
        <v>-6</v>
      </c>
      <c r="J51">
        <f t="shared" si="3"/>
        <v>36</v>
      </c>
      <c r="L51">
        <f>IFERROR(VLOOKUP(A51,MalRout2019!A:C,3,0), )</f>
        <v>0.48354674979603463</v>
      </c>
    </row>
    <row r="52" spans="1:12" x14ac:dyDescent="0.25">
      <c r="A52" t="s">
        <v>52</v>
      </c>
      <c r="B52" t="s">
        <v>9</v>
      </c>
      <c r="C52">
        <v>11</v>
      </c>
      <c r="D52">
        <v>25</v>
      </c>
      <c r="E52">
        <v>30</v>
      </c>
      <c r="F52">
        <v>66</v>
      </c>
      <c r="G52">
        <v>51</v>
      </c>
      <c r="H52">
        <f>IFERROR(VLOOKUP(A52,MalRout2019!A:B,2,0), )</f>
        <v>60</v>
      </c>
      <c r="I52">
        <f t="shared" si="2"/>
        <v>-9</v>
      </c>
      <c r="J52">
        <f t="shared" si="3"/>
        <v>81</v>
      </c>
      <c r="L52">
        <f>IFERROR(VLOOKUP(A52,MalRout2019!A:C,3,0), )</f>
        <v>0.54925085004730068</v>
      </c>
    </row>
    <row r="53" spans="1:12" x14ac:dyDescent="0.25">
      <c r="A53" t="s">
        <v>59</v>
      </c>
      <c r="B53" t="s">
        <v>9</v>
      </c>
      <c r="C53">
        <v>20</v>
      </c>
      <c r="D53">
        <v>19</v>
      </c>
      <c r="E53">
        <v>27</v>
      </c>
      <c r="F53">
        <v>66</v>
      </c>
      <c r="G53">
        <v>52</v>
      </c>
      <c r="H53">
        <f>IFERROR(VLOOKUP(A53,MalRout2019!A:B,2,0), )</f>
        <v>27</v>
      </c>
      <c r="I53">
        <f t="shared" si="2"/>
        <v>25</v>
      </c>
      <c r="J53">
        <f t="shared" si="3"/>
        <v>625</v>
      </c>
      <c r="L53">
        <f>IFERROR(VLOOKUP(A53,MalRout2019!A:C,3,0), )</f>
        <v>0.29084137045699288</v>
      </c>
    </row>
    <row r="54" spans="1:12" x14ac:dyDescent="0.25">
      <c r="A54" t="s">
        <v>77</v>
      </c>
      <c r="B54" t="s">
        <v>9</v>
      </c>
      <c r="C54">
        <v>12</v>
      </c>
      <c r="D54">
        <v>24</v>
      </c>
      <c r="E54">
        <v>31</v>
      </c>
      <c r="F54">
        <v>67</v>
      </c>
      <c r="G54">
        <v>53</v>
      </c>
      <c r="H54">
        <f>IFERROR(VLOOKUP(A54,MalRout2019!A:B,2,0), )</f>
        <v>63</v>
      </c>
      <c r="I54">
        <f t="shared" si="2"/>
        <v>-10</v>
      </c>
      <c r="J54">
        <f t="shared" si="3"/>
        <v>100</v>
      </c>
      <c r="L54">
        <f>IFERROR(VLOOKUP(A54,MalRout2019!A:C,3,0), )</f>
        <v>0.71209711615632054</v>
      </c>
    </row>
    <row r="55" spans="1:12" x14ac:dyDescent="0.25">
      <c r="A55" t="s">
        <v>55</v>
      </c>
      <c r="B55" t="s">
        <v>9</v>
      </c>
      <c r="C55">
        <v>13</v>
      </c>
      <c r="D55">
        <v>23</v>
      </c>
      <c r="E55">
        <v>33</v>
      </c>
      <c r="F55">
        <v>69</v>
      </c>
      <c r="G55">
        <v>54</v>
      </c>
      <c r="H55">
        <f>IFERROR(VLOOKUP(A55,MalRout2019!A:B,2,0), )</f>
        <v>48</v>
      </c>
      <c r="I55">
        <f t="shared" si="2"/>
        <v>6</v>
      </c>
      <c r="J55">
        <f t="shared" si="3"/>
        <v>36</v>
      </c>
      <c r="L55">
        <f>IFERROR(VLOOKUP(A55,MalRout2019!A:C,3,0), )</f>
        <v>0.42482649871951461</v>
      </c>
    </row>
    <row r="56" spans="1:12" x14ac:dyDescent="0.25">
      <c r="A56" t="s">
        <v>8</v>
      </c>
      <c r="B56" t="s">
        <v>9</v>
      </c>
      <c r="C56">
        <v>10</v>
      </c>
      <c r="D56">
        <v>27</v>
      </c>
      <c r="E56">
        <v>34</v>
      </c>
      <c r="F56">
        <v>71</v>
      </c>
      <c r="G56">
        <v>55</v>
      </c>
      <c r="H56">
        <f>IFERROR(VLOOKUP(A56,MalRout2019!A:B,2,0), )</f>
        <v>47</v>
      </c>
      <c r="I56">
        <f t="shared" si="2"/>
        <v>8</v>
      </c>
      <c r="J56">
        <f t="shared" si="3"/>
        <v>64</v>
      </c>
      <c r="L56">
        <f>IFERROR(VLOOKUP(A56,MalRout2019!A:C,3,0), )</f>
        <v>0.40751038374731008</v>
      </c>
    </row>
    <row r="57" spans="1:12" x14ac:dyDescent="0.25">
      <c r="A57" t="s">
        <v>18</v>
      </c>
      <c r="B57" t="s">
        <v>9</v>
      </c>
      <c r="C57">
        <v>16</v>
      </c>
      <c r="D57">
        <v>21</v>
      </c>
      <c r="E57">
        <v>35</v>
      </c>
      <c r="F57">
        <v>72</v>
      </c>
      <c r="G57">
        <v>56</v>
      </c>
      <c r="H57">
        <f>IFERROR(VLOOKUP(A57,MalRout2019!A:B,2,0), )</f>
        <v>64</v>
      </c>
      <c r="I57">
        <f t="shared" si="2"/>
        <v>-8</v>
      </c>
      <c r="J57">
        <f t="shared" si="3"/>
        <v>64</v>
      </c>
      <c r="L57">
        <f>IFERROR(VLOOKUP(A57,MalRout2019!A:C,3,0), )</f>
        <v>0.74524069100009327</v>
      </c>
    </row>
    <row r="58" spans="1:12" x14ac:dyDescent="0.25">
      <c r="A58" t="s">
        <v>42</v>
      </c>
      <c r="B58" t="s">
        <v>9</v>
      </c>
      <c r="C58">
        <v>20</v>
      </c>
      <c r="D58">
        <v>20</v>
      </c>
      <c r="E58">
        <v>33</v>
      </c>
      <c r="F58">
        <v>73</v>
      </c>
      <c r="G58">
        <v>57</v>
      </c>
      <c r="H58">
        <f>IFERROR(VLOOKUP(A58,MalRout2019!A:B,2,0), )</f>
        <v>28</v>
      </c>
      <c r="I58">
        <f t="shared" si="2"/>
        <v>29</v>
      </c>
      <c r="J58">
        <f t="shared" si="3"/>
        <v>841</v>
      </c>
      <c r="L58">
        <f>IFERROR(VLOOKUP(A58,MalRout2019!A:C,3,0), )</f>
        <v>0.2989445963663685</v>
      </c>
    </row>
    <row r="59" spans="1:12" x14ac:dyDescent="0.25">
      <c r="A59" t="s">
        <v>45</v>
      </c>
      <c r="B59" t="s">
        <v>9</v>
      </c>
      <c r="C59">
        <v>14</v>
      </c>
      <c r="D59">
        <v>25</v>
      </c>
      <c r="E59">
        <v>34</v>
      </c>
      <c r="F59">
        <v>73</v>
      </c>
      <c r="G59">
        <v>58</v>
      </c>
      <c r="H59">
        <f>IFERROR(VLOOKUP(A59,MalRout2019!A:B,2,0), )</f>
        <v>46</v>
      </c>
      <c r="I59">
        <f t="shared" si="2"/>
        <v>12</v>
      </c>
      <c r="J59">
        <f t="shared" si="3"/>
        <v>144</v>
      </c>
      <c r="L59">
        <f>IFERROR(VLOOKUP(A59,MalRout2019!A:C,3,0), )</f>
        <v>0.40493505438214794</v>
      </c>
    </row>
    <row r="60" spans="1:12" x14ac:dyDescent="0.25">
      <c r="A60" t="s">
        <v>58</v>
      </c>
      <c r="B60" t="s">
        <v>9</v>
      </c>
      <c r="C60">
        <v>18</v>
      </c>
      <c r="D60">
        <v>26</v>
      </c>
      <c r="E60">
        <v>31</v>
      </c>
      <c r="F60">
        <v>75</v>
      </c>
      <c r="G60">
        <v>59</v>
      </c>
      <c r="H60">
        <f>IFERROR(VLOOKUP(A60,MalRout2019!A:B,2,0), )</f>
        <v>6</v>
      </c>
      <c r="I60">
        <f t="shared" si="2"/>
        <v>53</v>
      </c>
      <c r="J60">
        <f t="shared" si="3"/>
        <v>2809</v>
      </c>
      <c r="L60">
        <f>IFERROR(VLOOKUP(A60,MalRout2019!A:C,3,0), )</f>
        <v>0.16883999057172744</v>
      </c>
    </row>
    <row r="61" spans="1:12" x14ac:dyDescent="0.25">
      <c r="A61" t="s">
        <v>60</v>
      </c>
      <c r="B61" t="s">
        <v>9</v>
      </c>
      <c r="C61">
        <v>13</v>
      </c>
      <c r="D61">
        <v>28</v>
      </c>
      <c r="E61">
        <v>35</v>
      </c>
      <c r="F61">
        <v>76</v>
      </c>
      <c r="G61">
        <v>60</v>
      </c>
      <c r="H61">
        <f>IFERROR(VLOOKUP(A61,MalRout2019!A:B,2,0), )</f>
        <v>62</v>
      </c>
      <c r="I61">
        <f t="shared" si="2"/>
        <v>-2</v>
      </c>
      <c r="J61">
        <f t="shared" si="3"/>
        <v>4</v>
      </c>
      <c r="L61">
        <f>IFERROR(VLOOKUP(A61,MalRout2019!A:C,3,0), )</f>
        <v>0.63712446954483581</v>
      </c>
    </row>
    <row r="62" spans="1:12" x14ac:dyDescent="0.25">
      <c r="A62" t="s">
        <v>20</v>
      </c>
      <c r="B62" t="s">
        <v>9</v>
      </c>
      <c r="C62">
        <v>23</v>
      </c>
      <c r="D62">
        <v>29</v>
      </c>
      <c r="E62">
        <v>31</v>
      </c>
      <c r="F62">
        <v>83</v>
      </c>
      <c r="G62">
        <v>61</v>
      </c>
      <c r="H62">
        <f>IFERROR(VLOOKUP(A62,MalRout2019!A:B,2,0), )</f>
        <v>54</v>
      </c>
      <c r="I62">
        <f t="shared" si="2"/>
        <v>7</v>
      </c>
      <c r="J62">
        <f t="shared" si="3"/>
        <v>49</v>
      </c>
      <c r="L62">
        <f>IFERROR(VLOOKUP(A62,MalRout2019!A:C,3,0), )</f>
        <v>0.47185162300674788</v>
      </c>
    </row>
    <row r="63" spans="1:12" x14ac:dyDescent="0.25">
      <c r="A63" t="s">
        <v>78</v>
      </c>
      <c r="B63" t="s">
        <v>9</v>
      </c>
      <c r="C63">
        <v>20</v>
      </c>
      <c r="D63">
        <v>26</v>
      </c>
      <c r="E63">
        <v>37</v>
      </c>
      <c r="F63">
        <v>83</v>
      </c>
      <c r="G63">
        <v>62</v>
      </c>
      <c r="H63">
        <f>IFERROR(VLOOKUP(A63,MalRout2019!A:B,2,0), )</f>
        <v>51</v>
      </c>
      <c r="I63">
        <f t="shared" si="2"/>
        <v>11</v>
      </c>
      <c r="J63">
        <f t="shared" si="3"/>
        <v>121</v>
      </c>
      <c r="L63">
        <f>IFERROR(VLOOKUP(A63,MalRout2019!A:C,3,0), )</f>
        <v>0.43412499842220165</v>
      </c>
    </row>
    <row r="64" spans="1:12" x14ac:dyDescent="0.25">
      <c r="A64" t="s">
        <v>80</v>
      </c>
      <c r="B64" t="s">
        <v>9</v>
      </c>
      <c r="C64">
        <v>19</v>
      </c>
      <c r="D64">
        <v>30</v>
      </c>
      <c r="E64">
        <v>36</v>
      </c>
      <c r="F64">
        <v>85</v>
      </c>
      <c r="G64">
        <v>63</v>
      </c>
      <c r="H64">
        <f>IFERROR(VLOOKUP(A64,MalRout2019!A:B,2,0), )</f>
        <v>52</v>
      </c>
      <c r="I64">
        <f t="shared" si="2"/>
        <v>11</v>
      </c>
      <c r="J64">
        <f t="shared" si="3"/>
        <v>121</v>
      </c>
      <c r="L64">
        <f>IFERROR(VLOOKUP(A64,MalRout2019!A:C,3,0), )</f>
        <v>0.46616295781214967</v>
      </c>
    </row>
    <row r="65" spans="1:12" x14ac:dyDescent="0.25">
      <c r="A65" t="s">
        <v>15</v>
      </c>
      <c r="B65" t="s">
        <v>9</v>
      </c>
      <c r="C65">
        <v>17</v>
      </c>
      <c r="D65">
        <v>31</v>
      </c>
      <c r="E65">
        <v>40</v>
      </c>
      <c r="F65">
        <v>88</v>
      </c>
      <c r="G65">
        <v>64</v>
      </c>
      <c r="H65">
        <f>IFERROR(VLOOKUP(A65,MalRout2019!A:B,2,0), )</f>
        <v>55</v>
      </c>
      <c r="I65">
        <f t="shared" ref="I65" si="4">G65-H65</f>
        <v>9</v>
      </c>
      <c r="J65">
        <f t="shared" ref="J65" si="5">I65^2</f>
        <v>81</v>
      </c>
      <c r="L65">
        <f>IFERROR(VLOOKUP(A65,MalRout2019!A:C,3,0), )</f>
        <v>0.4733466791076103</v>
      </c>
    </row>
    <row r="66" spans="1:12" x14ac:dyDescent="0.25">
      <c r="J66">
        <f>SUM(J2:J65)</f>
        <v>25650</v>
      </c>
    </row>
    <row r="67" spans="1:12" x14ac:dyDescent="0.25">
      <c r="J67">
        <f>64*(64^2-1)</f>
        <v>262080</v>
      </c>
    </row>
    <row r="68" spans="1:12" x14ac:dyDescent="0.25">
      <c r="J68">
        <f>1-((6*J66)/J67)</f>
        <v>0.41277472527472525</v>
      </c>
      <c r="L68">
        <f>CORREL(F2:F65, L2:L65)</f>
        <v>0.45733122072409632</v>
      </c>
    </row>
  </sheetData>
  <sortState xmlns:xlrd2="http://schemas.microsoft.com/office/spreadsheetml/2017/richdata2" ref="A2:J69">
    <sortCondition ref="G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198A2-45F7-4E2D-AF04-87EC7C6E0C80}">
  <dimension ref="A1:H63"/>
  <sheetViews>
    <sheetView topLeftCell="A43" workbookViewId="0">
      <selection activeCell="F63" sqref="F63"/>
    </sheetView>
  </sheetViews>
  <sheetFormatPr defaultRowHeight="15" x14ac:dyDescent="0.25"/>
  <cols>
    <col min="1" max="1" width="20" bestFit="1" customWidth="1"/>
    <col min="6" max="6" width="11.7109375" bestFit="1" customWidth="1"/>
  </cols>
  <sheetData>
    <row r="1" spans="1:8" ht="30" x14ac:dyDescent="0.25">
      <c r="A1" s="1" t="s">
        <v>0</v>
      </c>
      <c r="B1" t="s">
        <v>68</v>
      </c>
      <c r="C1" t="s">
        <v>71</v>
      </c>
      <c r="D1" s="2" t="s">
        <v>73</v>
      </c>
      <c r="E1" s="2" t="s">
        <v>74</v>
      </c>
      <c r="F1" s="2" t="s">
        <v>75</v>
      </c>
    </row>
    <row r="2" spans="1:8" x14ac:dyDescent="0.25">
      <c r="A2" t="s">
        <v>6</v>
      </c>
      <c r="B2">
        <v>8.6025656239709392</v>
      </c>
      <c r="C2">
        <v>1</v>
      </c>
      <c r="D2">
        <f>IFERROR(VLOOKUP(A2,MalRout2019!A:B,2,0), )</f>
        <v>45</v>
      </c>
      <c r="E2">
        <f t="shared" ref="E2:E33" si="0">C2-D2</f>
        <v>-44</v>
      </c>
      <c r="F2">
        <f t="shared" ref="F2:F33" si="1">E2^2</f>
        <v>1936</v>
      </c>
      <c r="H2">
        <f>IFERROR(VLOOKUP(A2,MalRout2019!A:C,3,0), )</f>
        <v>0.40112130900943532</v>
      </c>
    </row>
    <row r="3" spans="1:8" x14ac:dyDescent="0.25">
      <c r="A3" t="s">
        <v>56</v>
      </c>
      <c r="B3">
        <v>8.5499104557518812</v>
      </c>
      <c r="C3">
        <v>2</v>
      </c>
      <c r="D3">
        <f>IFERROR(VLOOKUP(A3,MalRout2019!A:B,2,0), )</f>
        <v>41</v>
      </c>
      <c r="E3">
        <f t="shared" si="0"/>
        <v>-39</v>
      </c>
      <c r="F3">
        <f t="shared" si="1"/>
        <v>1521</v>
      </c>
      <c r="H3">
        <f>IFERROR(VLOOKUP(A3,MalRout2019!A:C,3,0), )</f>
        <v>0.39420633677030448</v>
      </c>
    </row>
    <row r="4" spans="1:8" x14ac:dyDescent="0.25">
      <c r="A4" t="s">
        <v>14</v>
      </c>
      <c r="B4">
        <v>8.5350581445948119</v>
      </c>
      <c r="C4">
        <v>3</v>
      </c>
      <c r="D4">
        <f>IFERROR(VLOOKUP(A4,MalRout2019!A:B,2,0), )</f>
        <v>42</v>
      </c>
      <c r="E4">
        <f t="shared" si="0"/>
        <v>-39</v>
      </c>
      <c r="F4">
        <f t="shared" si="1"/>
        <v>1521</v>
      </c>
      <c r="H4">
        <f>IFERROR(VLOOKUP(A4,MalRout2019!A:C,3,0), )</f>
        <v>0.39579297497180921</v>
      </c>
    </row>
    <row r="5" spans="1:8" x14ac:dyDescent="0.25">
      <c r="A5" t="s">
        <v>19</v>
      </c>
      <c r="B5">
        <v>8.481425750299648</v>
      </c>
      <c r="C5">
        <v>4</v>
      </c>
      <c r="D5">
        <f>IFERROR(VLOOKUP(A5,MalRout2019!A:B,2,0), )</f>
        <v>3</v>
      </c>
      <c r="E5">
        <f t="shared" si="0"/>
        <v>1</v>
      </c>
      <c r="F5">
        <f t="shared" si="1"/>
        <v>1</v>
      </c>
      <c r="H5">
        <f>IFERROR(VLOOKUP(A5,MalRout2019!A:C,3,0), )</f>
        <v>9.0038402736197981E-2</v>
      </c>
    </row>
    <row r="6" spans="1:8" x14ac:dyDescent="0.25">
      <c r="A6" t="s">
        <v>24</v>
      </c>
      <c r="B6">
        <v>8.4527018044784992</v>
      </c>
      <c r="C6">
        <v>5</v>
      </c>
      <c r="D6">
        <f>IFERROR(VLOOKUP(A6,MalRout2019!A:B,2,0), )</f>
        <v>43</v>
      </c>
      <c r="E6">
        <f t="shared" si="0"/>
        <v>-38</v>
      </c>
      <c r="F6">
        <f t="shared" si="1"/>
        <v>1444</v>
      </c>
      <c r="H6">
        <f>IFERROR(VLOOKUP(A6,MalRout2019!A:C,3,0), )</f>
        <v>0.39628523269096938</v>
      </c>
    </row>
    <row r="7" spans="1:8" x14ac:dyDescent="0.25">
      <c r="A7" t="s">
        <v>57</v>
      </c>
      <c r="B7">
        <v>8.3852117809298239</v>
      </c>
      <c r="C7">
        <v>6</v>
      </c>
      <c r="D7">
        <f>IFERROR(VLOOKUP(A7,MalRout2019!A:B,2,0), )</f>
        <v>38</v>
      </c>
      <c r="E7">
        <f t="shared" si="0"/>
        <v>-32</v>
      </c>
      <c r="F7">
        <f t="shared" si="1"/>
        <v>1024</v>
      </c>
      <c r="H7">
        <f>IFERROR(VLOOKUP(A7,MalRout2019!A:C,3,0), )</f>
        <v>0.37645972656714399</v>
      </c>
    </row>
    <row r="8" spans="1:8" x14ac:dyDescent="0.25">
      <c r="A8" t="s">
        <v>46</v>
      </c>
      <c r="B8">
        <v>8.3364172938398085</v>
      </c>
      <c r="C8">
        <v>7</v>
      </c>
      <c r="D8">
        <f>IFERROR(VLOOKUP(A8,MalRout2019!A:B,2,0), )</f>
        <v>44</v>
      </c>
      <c r="E8">
        <f t="shared" si="0"/>
        <v>-37</v>
      </c>
      <c r="F8">
        <f t="shared" si="1"/>
        <v>1369</v>
      </c>
      <c r="H8">
        <f>IFERROR(VLOOKUP(A8,MalRout2019!A:C,3,0), )</f>
        <v>0.39844220291570442</v>
      </c>
    </row>
    <row r="9" spans="1:8" x14ac:dyDescent="0.25">
      <c r="A9" t="s">
        <v>30</v>
      </c>
      <c r="B9">
        <v>8.1988569748636682</v>
      </c>
      <c r="C9">
        <v>8</v>
      </c>
      <c r="D9">
        <f>IFERROR(VLOOKUP(A9,MalRout2019!A:B,2,0), )</f>
        <v>33</v>
      </c>
      <c r="E9">
        <f t="shared" si="0"/>
        <v>-25</v>
      </c>
      <c r="F9">
        <f t="shared" si="1"/>
        <v>625</v>
      </c>
      <c r="H9">
        <f>IFERROR(VLOOKUP(A9,MalRout2019!A:C,3,0), )</f>
        <v>0.316644947570629</v>
      </c>
    </row>
    <row r="10" spans="1:8" x14ac:dyDescent="0.25">
      <c r="A10" t="s">
        <v>26</v>
      </c>
      <c r="B10">
        <v>8.1183087600540667</v>
      </c>
      <c r="C10">
        <v>9</v>
      </c>
      <c r="D10">
        <f>IFERROR(VLOOKUP(A10,MalRout2019!A:B,2,0), )</f>
        <v>2</v>
      </c>
      <c r="E10">
        <f t="shared" si="0"/>
        <v>7</v>
      </c>
      <c r="F10">
        <f t="shared" si="1"/>
        <v>49</v>
      </c>
      <c r="H10">
        <f>IFERROR(VLOOKUP(A10,MalRout2019!A:C,3,0), )</f>
        <v>6.8743439096951978E-2</v>
      </c>
    </row>
    <row r="11" spans="1:8" x14ac:dyDescent="0.25">
      <c r="A11" t="s">
        <v>21</v>
      </c>
      <c r="B11">
        <v>8.0360066200862796</v>
      </c>
      <c r="C11">
        <v>10</v>
      </c>
      <c r="D11">
        <f>IFERROR(VLOOKUP(A11,MalRout2019!A:B,2,0), )</f>
        <v>40</v>
      </c>
      <c r="E11">
        <f t="shared" si="0"/>
        <v>-30</v>
      </c>
      <c r="F11">
        <f t="shared" si="1"/>
        <v>900</v>
      </c>
      <c r="H11">
        <f>IFERROR(VLOOKUP(A11,MalRout2019!A:C,3,0), )</f>
        <v>0.39089590878344693</v>
      </c>
    </row>
    <row r="12" spans="1:8" x14ac:dyDescent="0.25">
      <c r="A12" t="s">
        <v>29</v>
      </c>
      <c r="B12">
        <v>8.0198554476214774</v>
      </c>
      <c r="C12">
        <v>11</v>
      </c>
      <c r="D12">
        <f>IFERROR(VLOOKUP(A12,MalRout2019!A:B,2,0), )</f>
        <v>25</v>
      </c>
      <c r="E12">
        <f t="shared" si="0"/>
        <v>-14</v>
      </c>
      <c r="F12">
        <f t="shared" si="1"/>
        <v>196</v>
      </c>
      <c r="H12">
        <f>IFERROR(VLOOKUP(A12,MalRout2019!A:C,3,0), )</f>
        <v>0.27398504006564184</v>
      </c>
    </row>
    <row r="13" spans="1:8" x14ac:dyDescent="0.25">
      <c r="A13" t="s">
        <v>23</v>
      </c>
      <c r="B13">
        <v>7.8738398349933512</v>
      </c>
      <c r="C13">
        <v>12</v>
      </c>
      <c r="D13">
        <f>IFERROR(VLOOKUP(A13,MalRout2019!A:B,2,0), )</f>
        <v>29</v>
      </c>
      <c r="E13">
        <f t="shared" si="0"/>
        <v>-17</v>
      </c>
      <c r="F13">
        <f t="shared" si="1"/>
        <v>289</v>
      </c>
      <c r="H13">
        <f>IFERROR(VLOOKUP(A13,MalRout2019!A:C,3,0), )</f>
        <v>0.30781682477527383</v>
      </c>
    </row>
    <row r="14" spans="1:8" x14ac:dyDescent="0.25">
      <c r="A14" t="s">
        <v>25</v>
      </c>
      <c r="B14">
        <v>7.7430087077997527</v>
      </c>
      <c r="C14">
        <v>13</v>
      </c>
      <c r="D14">
        <f>IFERROR(VLOOKUP(A14,MalRout2019!A:B,2,0), )</f>
        <v>11</v>
      </c>
      <c r="E14">
        <f t="shared" si="0"/>
        <v>2</v>
      </c>
      <c r="F14">
        <f t="shared" si="1"/>
        <v>4</v>
      </c>
      <c r="H14">
        <f>IFERROR(VLOOKUP(A14,MalRout2019!A:C,3,0), )</f>
        <v>0.19348630565490987</v>
      </c>
    </row>
    <row r="15" spans="1:8" x14ac:dyDescent="0.25">
      <c r="A15" t="s">
        <v>5</v>
      </c>
      <c r="B15">
        <v>7.3573696998375286</v>
      </c>
      <c r="C15">
        <v>14</v>
      </c>
      <c r="D15">
        <f>IFERROR(VLOOKUP(A15,MalRout2019!A:B,2,0), )</f>
        <v>19</v>
      </c>
      <c r="E15">
        <f t="shared" si="0"/>
        <v>-5</v>
      </c>
      <c r="F15">
        <f t="shared" si="1"/>
        <v>25</v>
      </c>
      <c r="H15">
        <f>IFERROR(VLOOKUP(A15,MalRout2019!A:C,3,0), )</f>
        <v>0.22565271470077011</v>
      </c>
    </row>
    <row r="16" spans="1:8" x14ac:dyDescent="0.25">
      <c r="A16" t="s">
        <v>13</v>
      </c>
      <c r="B16">
        <v>7.2346023867996063</v>
      </c>
      <c r="C16">
        <v>15</v>
      </c>
      <c r="D16">
        <f>IFERROR(VLOOKUP(A16,MalRout2019!A:B,2,0), )</f>
        <v>61</v>
      </c>
      <c r="E16">
        <f t="shared" si="0"/>
        <v>-46</v>
      </c>
      <c r="F16">
        <f t="shared" si="1"/>
        <v>2116</v>
      </c>
      <c r="H16">
        <f>IFERROR(VLOOKUP(A16,MalRout2019!A:C,3,0), )</f>
        <v>0.57782179133632272</v>
      </c>
    </row>
    <row r="17" spans="1:8" x14ac:dyDescent="0.25">
      <c r="A17" t="s">
        <v>44</v>
      </c>
      <c r="B17">
        <v>7.1022556588944878</v>
      </c>
      <c r="C17">
        <v>16</v>
      </c>
      <c r="D17">
        <f>IFERROR(VLOOKUP(A17,MalRout2019!A:B,2,0), )</f>
        <v>18</v>
      </c>
      <c r="E17">
        <f t="shared" si="0"/>
        <v>-2</v>
      </c>
      <c r="F17">
        <f t="shared" si="1"/>
        <v>4</v>
      </c>
      <c r="H17">
        <f>IFERROR(VLOOKUP(A17,MalRout2019!A:C,3,0), )</f>
        <v>0.22286331657142858</v>
      </c>
    </row>
    <row r="18" spans="1:8" x14ac:dyDescent="0.25">
      <c r="A18" t="s">
        <v>47</v>
      </c>
      <c r="B18">
        <v>7.0662690324559971</v>
      </c>
      <c r="C18">
        <v>17</v>
      </c>
      <c r="D18">
        <f>IFERROR(VLOOKUP(A18,MalRout2019!A:B,2,0), )</f>
        <v>14</v>
      </c>
      <c r="E18">
        <f t="shared" si="0"/>
        <v>3</v>
      </c>
      <c r="F18">
        <f t="shared" si="1"/>
        <v>9</v>
      </c>
      <c r="H18">
        <f>IFERROR(VLOOKUP(A18,MalRout2019!A:C,3,0), )</f>
        <v>0.20880311244750585</v>
      </c>
    </row>
    <row r="19" spans="1:8" x14ac:dyDescent="0.25">
      <c r="A19" t="s">
        <v>43</v>
      </c>
      <c r="B19">
        <v>6.9655208763468917</v>
      </c>
      <c r="C19">
        <v>18</v>
      </c>
      <c r="D19">
        <f>IFERROR(VLOOKUP(A19,MalRout2019!A:B,2,0), )</f>
        <v>20</v>
      </c>
      <c r="E19">
        <f t="shared" si="0"/>
        <v>-2</v>
      </c>
      <c r="F19">
        <f t="shared" si="1"/>
        <v>4</v>
      </c>
      <c r="H19">
        <f>IFERROR(VLOOKUP(A19,MalRout2019!A:C,3,0), )</f>
        <v>0.23191084629857239</v>
      </c>
    </row>
    <row r="20" spans="1:8" x14ac:dyDescent="0.25">
      <c r="A20" t="s">
        <v>38</v>
      </c>
      <c r="B20">
        <v>6.9331526862856343</v>
      </c>
      <c r="C20">
        <v>19</v>
      </c>
      <c r="D20">
        <f>IFERROR(VLOOKUP(A20,MalRout2019!A:B,2,0), )</f>
        <v>37</v>
      </c>
      <c r="E20">
        <f t="shared" si="0"/>
        <v>-18</v>
      </c>
      <c r="F20">
        <f t="shared" si="1"/>
        <v>324</v>
      </c>
      <c r="H20">
        <f>IFERROR(VLOOKUP(A20,MalRout2019!A:C,3,0), )</f>
        <v>0.35724606231279021</v>
      </c>
    </row>
    <row r="21" spans="1:8" x14ac:dyDescent="0.25">
      <c r="A21" t="s">
        <v>31</v>
      </c>
      <c r="B21">
        <v>6.8416637497309924</v>
      </c>
      <c r="C21">
        <v>20</v>
      </c>
      <c r="D21">
        <f>IFERROR(VLOOKUP(A21,MalRout2019!A:B,2,0), )</f>
        <v>58</v>
      </c>
      <c r="E21">
        <f t="shared" si="0"/>
        <v>-38</v>
      </c>
      <c r="F21">
        <f t="shared" si="1"/>
        <v>1444</v>
      </c>
      <c r="H21">
        <f>IFERROR(VLOOKUP(A21,MalRout2019!A:C,3,0), )</f>
        <v>0.53023867501522404</v>
      </c>
    </row>
    <row r="22" spans="1:8" x14ac:dyDescent="0.25">
      <c r="A22" t="s">
        <v>32</v>
      </c>
      <c r="B22">
        <v>6.8365374491742665</v>
      </c>
      <c r="C22">
        <v>21</v>
      </c>
      <c r="D22">
        <f>IFERROR(VLOOKUP(A22,MalRout2019!A:B,2,0), )</f>
        <v>31</v>
      </c>
      <c r="E22">
        <f t="shared" si="0"/>
        <v>-10</v>
      </c>
      <c r="F22">
        <f t="shared" si="1"/>
        <v>100</v>
      </c>
      <c r="H22">
        <f>IFERROR(VLOOKUP(A22,MalRout2019!A:C,3,0), )</f>
        <v>0.31165107843441275</v>
      </c>
    </row>
    <row r="23" spans="1:8" x14ac:dyDescent="0.25">
      <c r="A23" t="s">
        <v>28</v>
      </c>
      <c r="B23">
        <v>6.834795951101408</v>
      </c>
      <c r="C23">
        <v>22</v>
      </c>
      <c r="D23">
        <f>IFERROR(VLOOKUP(A23,MalRout2019!A:B,2,0), )</f>
        <v>53</v>
      </c>
      <c r="E23">
        <f t="shared" si="0"/>
        <v>-31</v>
      </c>
      <c r="F23">
        <f t="shared" si="1"/>
        <v>961</v>
      </c>
      <c r="H23">
        <f>IFERROR(VLOOKUP(A23,MalRout2019!A:C,3,0), )</f>
        <v>0.46715266803494326</v>
      </c>
    </row>
    <row r="24" spans="1:8" x14ac:dyDescent="0.25">
      <c r="A24" t="s">
        <v>52</v>
      </c>
      <c r="B24">
        <v>6.7669895160833651</v>
      </c>
      <c r="C24">
        <v>23</v>
      </c>
      <c r="D24">
        <f>IFERROR(VLOOKUP(A24,MalRout2019!A:B,2,0), )</f>
        <v>60</v>
      </c>
      <c r="E24">
        <f t="shared" si="0"/>
        <v>-37</v>
      </c>
      <c r="F24">
        <f t="shared" si="1"/>
        <v>1369</v>
      </c>
      <c r="H24">
        <f>IFERROR(VLOOKUP(A24,MalRout2019!A:C,3,0), )</f>
        <v>0.54925085004730068</v>
      </c>
    </row>
    <row r="25" spans="1:8" x14ac:dyDescent="0.25">
      <c r="A25" t="s">
        <v>8</v>
      </c>
      <c r="B25">
        <v>6.690709175405023</v>
      </c>
      <c r="C25">
        <v>24</v>
      </c>
      <c r="D25">
        <f>IFERROR(VLOOKUP(A25,MalRout2019!A:B,2,0), )</f>
        <v>47</v>
      </c>
      <c r="E25">
        <f t="shared" si="0"/>
        <v>-23</v>
      </c>
      <c r="F25">
        <f t="shared" si="1"/>
        <v>529</v>
      </c>
      <c r="H25">
        <f>IFERROR(VLOOKUP(A25,MalRout2019!A:C,3,0), )</f>
        <v>0.40751038374731008</v>
      </c>
    </row>
    <row r="26" spans="1:8" x14ac:dyDescent="0.25">
      <c r="A26" t="s">
        <v>17</v>
      </c>
      <c r="B26">
        <v>6.6801485867568031</v>
      </c>
      <c r="C26">
        <v>25</v>
      </c>
      <c r="D26">
        <f>IFERROR(VLOOKUP(A26,MalRout2019!A:B,2,0), )</f>
        <v>17</v>
      </c>
      <c r="E26">
        <f t="shared" si="0"/>
        <v>8</v>
      </c>
      <c r="F26">
        <f t="shared" si="1"/>
        <v>64</v>
      </c>
      <c r="H26">
        <f>IFERROR(VLOOKUP(A26,MalRout2019!A:C,3,0), )</f>
        <v>0.21501494763561757</v>
      </c>
    </row>
    <row r="27" spans="1:8" x14ac:dyDescent="0.25">
      <c r="A27" t="s">
        <v>33</v>
      </c>
      <c r="B27">
        <v>6.6751579866771262</v>
      </c>
      <c r="C27">
        <v>26</v>
      </c>
      <c r="D27">
        <f>IFERROR(VLOOKUP(A27,MalRout2019!A:B,2,0), )</f>
        <v>5</v>
      </c>
      <c r="E27">
        <f t="shared" si="0"/>
        <v>21</v>
      </c>
      <c r="F27">
        <f t="shared" si="1"/>
        <v>441</v>
      </c>
      <c r="H27">
        <f>IFERROR(VLOOKUP(A27,MalRout2019!A:C,3,0), )</f>
        <v>0.16799486654671944</v>
      </c>
    </row>
    <row r="28" spans="1:8" x14ac:dyDescent="0.25">
      <c r="A28" t="s">
        <v>36</v>
      </c>
      <c r="B28">
        <v>6.6575354139745908</v>
      </c>
      <c r="C28">
        <v>27</v>
      </c>
      <c r="D28">
        <f>IFERROR(VLOOKUP(A28,MalRout2019!A:B,2,0), )</f>
        <v>1</v>
      </c>
      <c r="E28">
        <f t="shared" si="0"/>
        <v>26</v>
      </c>
      <c r="F28">
        <f t="shared" si="1"/>
        <v>676</v>
      </c>
      <c r="H28">
        <f>IFERROR(VLOOKUP(A28,MalRout2019!A:C,3,0), )</f>
        <v>5.020317186154314E-2</v>
      </c>
    </row>
    <row r="29" spans="1:8" x14ac:dyDescent="0.25">
      <c r="A29" t="s">
        <v>16</v>
      </c>
      <c r="B29">
        <v>6.6507619793755861</v>
      </c>
      <c r="C29">
        <v>28</v>
      </c>
      <c r="D29">
        <f>IFERROR(VLOOKUP(A29,MalRout2019!A:B,2,0), )</f>
        <v>15</v>
      </c>
      <c r="E29">
        <f t="shared" si="0"/>
        <v>13</v>
      </c>
      <c r="F29">
        <f t="shared" si="1"/>
        <v>169</v>
      </c>
      <c r="H29">
        <f>IFERROR(VLOOKUP(A29,MalRout2019!A:C,3,0), )</f>
        <v>0.21227365431081802</v>
      </c>
    </row>
    <row r="30" spans="1:8" x14ac:dyDescent="0.25">
      <c r="A30" t="s">
        <v>53</v>
      </c>
      <c r="B30">
        <v>6.6375697571892136</v>
      </c>
      <c r="C30">
        <v>29</v>
      </c>
      <c r="D30">
        <f>IFERROR(VLOOKUP(A30,MalRout2019!A:B,2,0), )</f>
        <v>10</v>
      </c>
      <c r="E30">
        <f t="shared" si="0"/>
        <v>19</v>
      </c>
      <c r="F30">
        <f t="shared" si="1"/>
        <v>361</v>
      </c>
      <c r="H30">
        <f>IFERROR(VLOOKUP(A30,MalRout2019!A:C,3,0), )</f>
        <v>0.1890228435085177</v>
      </c>
    </row>
    <row r="31" spans="1:8" x14ac:dyDescent="0.25">
      <c r="A31" t="s">
        <v>37</v>
      </c>
      <c r="B31">
        <v>6.6056355463733016</v>
      </c>
      <c r="C31">
        <v>30</v>
      </c>
      <c r="D31">
        <f>IFERROR(VLOOKUP(A31,MalRout2019!A:B,2,0), )</f>
        <v>34</v>
      </c>
      <c r="E31">
        <f t="shared" si="0"/>
        <v>-4</v>
      </c>
      <c r="F31">
        <f t="shared" si="1"/>
        <v>16</v>
      </c>
      <c r="H31">
        <f>IFERROR(VLOOKUP(A31,MalRout2019!A:C,3,0), )</f>
        <v>0.3239525695339901</v>
      </c>
    </row>
    <row r="32" spans="1:8" x14ac:dyDescent="0.25">
      <c r="A32" t="s">
        <v>27</v>
      </c>
      <c r="B32">
        <v>6.5460925515310304</v>
      </c>
      <c r="C32">
        <v>31</v>
      </c>
      <c r="D32">
        <f>IFERROR(VLOOKUP(A32,MalRout2019!A:B,2,0), )</f>
        <v>57</v>
      </c>
      <c r="E32">
        <f t="shared" si="0"/>
        <v>-26</v>
      </c>
      <c r="F32">
        <f t="shared" si="1"/>
        <v>676</v>
      </c>
      <c r="H32">
        <f>IFERROR(VLOOKUP(A32,MalRout2019!A:C,3,0), )</f>
        <v>0.51431535191506772</v>
      </c>
    </row>
    <row r="33" spans="1:8" x14ac:dyDescent="0.25">
      <c r="A33" t="s">
        <v>50</v>
      </c>
      <c r="B33">
        <v>6.5216891481766046</v>
      </c>
      <c r="C33">
        <v>32</v>
      </c>
      <c r="D33">
        <f>IFERROR(VLOOKUP(A33,MalRout2019!A:B,2,0), )</f>
        <v>56</v>
      </c>
      <c r="E33">
        <f t="shared" si="0"/>
        <v>-24</v>
      </c>
      <c r="F33">
        <f t="shared" si="1"/>
        <v>576</v>
      </c>
      <c r="H33">
        <f>IFERROR(VLOOKUP(A33,MalRout2019!A:C,3,0), )</f>
        <v>0.48354674979603463</v>
      </c>
    </row>
    <row r="34" spans="1:8" x14ac:dyDescent="0.25">
      <c r="A34" t="s">
        <v>3</v>
      </c>
      <c r="B34">
        <v>6.462538272227663</v>
      </c>
      <c r="C34">
        <v>33</v>
      </c>
      <c r="D34">
        <f>IFERROR(VLOOKUP(A34,MalRout2019!A:B,2,0), )</f>
        <v>7</v>
      </c>
      <c r="E34">
        <f t="shared" ref="E34:E60" si="2">C34-D34</f>
        <v>26</v>
      </c>
      <c r="F34">
        <f t="shared" ref="F34:F60" si="3">E34^2</f>
        <v>676</v>
      </c>
      <c r="H34">
        <f>IFERROR(VLOOKUP(A34,MalRout2019!A:C,3,0), )</f>
        <v>0.16979194261652997</v>
      </c>
    </row>
    <row r="35" spans="1:8" x14ac:dyDescent="0.25">
      <c r="A35" t="s">
        <v>35</v>
      </c>
      <c r="B35">
        <v>6.4577540405938549</v>
      </c>
      <c r="C35">
        <v>34</v>
      </c>
      <c r="D35">
        <f>IFERROR(VLOOKUP(A35,MalRout2019!A:B,2,0), )</f>
        <v>30</v>
      </c>
      <c r="E35">
        <f t="shared" si="2"/>
        <v>4</v>
      </c>
      <c r="F35">
        <f t="shared" si="3"/>
        <v>16</v>
      </c>
      <c r="H35">
        <f>IFERROR(VLOOKUP(A35,MalRout2019!A:C,3,0), )</f>
        <v>0.30938604053856567</v>
      </c>
    </row>
    <row r="36" spans="1:8" x14ac:dyDescent="0.25">
      <c r="A36" t="s">
        <v>51</v>
      </c>
      <c r="B36">
        <v>6.4352596317708706</v>
      </c>
      <c r="C36">
        <v>35</v>
      </c>
      <c r="D36">
        <f>IFERROR(VLOOKUP(A36,MalRout2019!A:B,2,0), )</f>
        <v>50</v>
      </c>
      <c r="E36">
        <f t="shared" si="2"/>
        <v>-15</v>
      </c>
      <c r="F36">
        <f t="shared" si="3"/>
        <v>225</v>
      </c>
      <c r="H36">
        <f>IFERROR(VLOOKUP(A36,MalRout2019!A:C,3,0), )</f>
        <v>0.42931198523261827</v>
      </c>
    </row>
    <row r="37" spans="1:8" x14ac:dyDescent="0.25">
      <c r="A37" t="s">
        <v>61</v>
      </c>
      <c r="B37">
        <v>6.4251434531012643</v>
      </c>
      <c r="C37">
        <v>36</v>
      </c>
      <c r="D37">
        <f>IFERROR(VLOOKUP(A37,MalRout2019!A:B,2,0), )</f>
        <v>4</v>
      </c>
      <c r="E37">
        <f t="shared" si="2"/>
        <v>32</v>
      </c>
      <c r="F37">
        <f t="shared" si="3"/>
        <v>1024</v>
      </c>
      <c r="H37">
        <f>IFERROR(VLOOKUP(A37,MalRout2019!A:C,3,0), )</f>
        <v>0.15380027712575087</v>
      </c>
    </row>
    <row r="38" spans="1:8" x14ac:dyDescent="0.25">
      <c r="A38" t="s">
        <v>55</v>
      </c>
      <c r="B38">
        <v>6.3942012136490778</v>
      </c>
      <c r="C38">
        <v>37</v>
      </c>
      <c r="D38">
        <f>IFERROR(VLOOKUP(A38,MalRout2019!A:B,2,0), )</f>
        <v>48</v>
      </c>
      <c r="E38">
        <f t="shared" si="2"/>
        <v>-11</v>
      </c>
      <c r="F38">
        <f t="shared" si="3"/>
        <v>121</v>
      </c>
      <c r="H38">
        <f>IFERROR(VLOOKUP(A38,MalRout2019!A:C,3,0), )</f>
        <v>0.42482649871951461</v>
      </c>
    </row>
    <row r="39" spans="1:8" x14ac:dyDescent="0.25">
      <c r="A39" t="s">
        <v>22</v>
      </c>
      <c r="B39">
        <v>6.3510460251025904</v>
      </c>
      <c r="C39">
        <v>38</v>
      </c>
      <c r="D39">
        <f>IFERROR(VLOOKUP(A39,MalRout2019!A:B,2,0), )</f>
        <v>59</v>
      </c>
      <c r="E39">
        <f t="shared" si="2"/>
        <v>-21</v>
      </c>
      <c r="F39">
        <f t="shared" si="3"/>
        <v>441</v>
      </c>
      <c r="H39">
        <f>IFERROR(VLOOKUP(A39,MalRout2019!A:C,3,0), )</f>
        <v>0.54628107085808775</v>
      </c>
    </row>
    <row r="40" spans="1:8" x14ac:dyDescent="0.25">
      <c r="A40" t="s">
        <v>12</v>
      </c>
      <c r="B40">
        <v>6.3189972786158277</v>
      </c>
      <c r="C40">
        <v>39</v>
      </c>
      <c r="D40">
        <f>IFERROR(VLOOKUP(A40,MalRout2019!A:B,2,0), )</f>
        <v>24</v>
      </c>
      <c r="E40">
        <f t="shared" si="2"/>
        <v>15</v>
      </c>
      <c r="F40">
        <f t="shared" si="3"/>
        <v>225</v>
      </c>
      <c r="H40">
        <f>IFERROR(VLOOKUP(A40,MalRout2019!A:C,3,0), )</f>
        <v>0.27270214291553119</v>
      </c>
    </row>
    <row r="41" spans="1:8" x14ac:dyDescent="0.25">
      <c r="A41" t="s">
        <v>39</v>
      </c>
      <c r="B41">
        <v>6.2344671722216134</v>
      </c>
      <c r="C41">
        <v>40</v>
      </c>
      <c r="D41">
        <f>IFERROR(VLOOKUP(A41,MalRout2019!A:B,2,0), )</f>
        <v>22</v>
      </c>
      <c r="E41">
        <f t="shared" si="2"/>
        <v>18</v>
      </c>
      <c r="F41">
        <f t="shared" si="3"/>
        <v>324</v>
      </c>
      <c r="H41">
        <f>IFERROR(VLOOKUP(A41,MalRout2019!A:C,3,0), )</f>
        <v>0.25816447970376577</v>
      </c>
    </row>
    <row r="42" spans="1:8" x14ac:dyDescent="0.25">
      <c r="A42" t="s">
        <v>60</v>
      </c>
      <c r="B42">
        <v>6.1747685258299496</v>
      </c>
      <c r="C42">
        <v>41</v>
      </c>
      <c r="D42">
        <f>IFERROR(VLOOKUP(A42,MalRout2019!A:B,2,0), )</f>
        <v>62</v>
      </c>
      <c r="E42">
        <f t="shared" si="2"/>
        <v>-21</v>
      </c>
      <c r="F42">
        <f t="shared" si="3"/>
        <v>441</v>
      </c>
      <c r="H42">
        <f>IFERROR(VLOOKUP(A42,MalRout2019!A:C,3,0), )</f>
        <v>0.63712446954483581</v>
      </c>
    </row>
    <row r="43" spans="1:8" x14ac:dyDescent="0.25">
      <c r="A43" t="s">
        <v>77</v>
      </c>
      <c r="B43">
        <v>6.1133623041844807</v>
      </c>
      <c r="C43">
        <v>42</v>
      </c>
      <c r="D43">
        <f>IFERROR(VLOOKUP(A43,MalRout2019!A:B,2,0), )</f>
        <v>63</v>
      </c>
      <c r="E43">
        <f t="shared" si="2"/>
        <v>-21</v>
      </c>
      <c r="F43">
        <f t="shared" si="3"/>
        <v>441</v>
      </c>
      <c r="H43">
        <f>IFERROR(VLOOKUP(A43,MalRout2019!A:C,3,0), )</f>
        <v>0.71209711615632054</v>
      </c>
    </row>
    <row r="44" spans="1:8" x14ac:dyDescent="0.25">
      <c r="A44" t="s">
        <v>7</v>
      </c>
      <c r="B44">
        <v>6.102709399397038</v>
      </c>
      <c r="C44">
        <v>43</v>
      </c>
      <c r="D44">
        <f>IFERROR(VLOOKUP(A44,MalRout2019!A:B,2,0), )</f>
        <v>32</v>
      </c>
      <c r="E44">
        <f t="shared" si="2"/>
        <v>11</v>
      </c>
      <c r="F44">
        <f t="shared" si="3"/>
        <v>121</v>
      </c>
      <c r="H44">
        <f>IFERROR(VLOOKUP(A44,MalRout2019!A:C,3,0), )</f>
        <v>0.31473106380802574</v>
      </c>
    </row>
    <row r="45" spans="1:8" x14ac:dyDescent="0.25">
      <c r="A45" t="s">
        <v>15</v>
      </c>
      <c r="B45">
        <v>6.0092065979663136</v>
      </c>
      <c r="C45">
        <v>44</v>
      </c>
      <c r="D45">
        <f>IFERROR(VLOOKUP(A45,MalRout2019!A:B,2,0), )</f>
        <v>55</v>
      </c>
      <c r="E45">
        <f t="shared" si="2"/>
        <v>-11</v>
      </c>
      <c r="F45">
        <f t="shared" si="3"/>
        <v>121</v>
      </c>
      <c r="H45">
        <f>IFERROR(VLOOKUP(A45,MalRout2019!A:C,3,0), )</f>
        <v>0.4733466791076103</v>
      </c>
    </row>
    <row r="46" spans="1:8" x14ac:dyDescent="0.25">
      <c r="A46" t="s">
        <v>54</v>
      </c>
      <c r="B46">
        <v>5.9541562887663666</v>
      </c>
      <c r="C46">
        <v>45</v>
      </c>
      <c r="D46">
        <f>IFERROR(VLOOKUP(A46,MalRout2019!A:B,2,0), )</f>
        <v>36</v>
      </c>
      <c r="E46">
        <f t="shared" si="2"/>
        <v>9</v>
      </c>
      <c r="F46">
        <f t="shared" si="3"/>
        <v>81</v>
      </c>
      <c r="H46">
        <f>IFERROR(VLOOKUP(A46,MalRout2019!A:C,3,0), )</f>
        <v>0.34059135783433392</v>
      </c>
    </row>
    <row r="47" spans="1:8" x14ac:dyDescent="0.25">
      <c r="A47" t="s">
        <v>10</v>
      </c>
      <c r="B47">
        <v>5.9187116917701985</v>
      </c>
      <c r="C47">
        <v>46</v>
      </c>
      <c r="D47">
        <f>IFERROR(VLOOKUP(A47,MalRout2019!A:B,2,0), )</f>
        <v>39</v>
      </c>
      <c r="E47">
        <f t="shared" si="2"/>
        <v>7</v>
      </c>
      <c r="F47">
        <f t="shared" si="3"/>
        <v>49</v>
      </c>
      <c r="H47">
        <f>IFERROR(VLOOKUP(A47,MalRout2019!A:C,3,0), )</f>
        <v>0.37655617251930151</v>
      </c>
    </row>
    <row r="48" spans="1:8" x14ac:dyDescent="0.25">
      <c r="A48" t="s">
        <v>41</v>
      </c>
      <c r="B48">
        <v>5.9159766080046232</v>
      </c>
      <c r="C48">
        <v>47</v>
      </c>
      <c r="D48">
        <f>IFERROR(VLOOKUP(A48,MalRout2019!A:B,2,0), )</f>
        <v>26</v>
      </c>
      <c r="E48">
        <f t="shared" si="2"/>
        <v>21</v>
      </c>
      <c r="F48">
        <f t="shared" si="3"/>
        <v>441</v>
      </c>
      <c r="H48">
        <f>IFERROR(VLOOKUP(A48,MalRout2019!A:C,3,0), )</f>
        <v>0.28352217867391344</v>
      </c>
    </row>
    <row r="49" spans="1:8" x14ac:dyDescent="0.25">
      <c r="A49" t="s">
        <v>48</v>
      </c>
      <c r="B49">
        <v>5.9116418831862045</v>
      </c>
      <c r="C49">
        <v>48</v>
      </c>
      <c r="D49">
        <f>IFERROR(VLOOKUP(A49,MalRout2019!A:B,2,0), )</f>
        <v>21</v>
      </c>
      <c r="E49">
        <f t="shared" si="2"/>
        <v>27</v>
      </c>
      <c r="F49">
        <f t="shared" si="3"/>
        <v>729</v>
      </c>
      <c r="H49">
        <f>IFERROR(VLOOKUP(A49,MalRout2019!A:C,3,0), )</f>
        <v>0.23556478314245521</v>
      </c>
    </row>
    <row r="50" spans="1:8" x14ac:dyDescent="0.25">
      <c r="A50" t="s">
        <v>42</v>
      </c>
      <c r="B50">
        <v>5.570260521834852</v>
      </c>
      <c r="C50">
        <v>49</v>
      </c>
      <c r="D50">
        <f>IFERROR(VLOOKUP(A50,MalRout2019!A:B,2,0), )</f>
        <v>28</v>
      </c>
      <c r="E50">
        <f t="shared" si="2"/>
        <v>21</v>
      </c>
      <c r="F50">
        <f t="shared" si="3"/>
        <v>441</v>
      </c>
      <c r="H50">
        <f>IFERROR(VLOOKUP(A50,MalRout2019!A:C,3,0), )</f>
        <v>0.2989445963663685</v>
      </c>
    </row>
    <row r="51" spans="1:8" x14ac:dyDescent="0.25">
      <c r="A51" t="s">
        <v>1</v>
      </c>
      <c r="B51">
        <v>5.5598809950200501</v>
      </c>
      <c r="C51">
        <v>50</v>
      </c>
      <c r="D51">
        <f>IFERROR(VLOOKUP(A51,MalRout2019!A:B,2,0), )</f>
        <v>9</v>
      </c>
      <c r="E51">
        <f t="shared" si="2"/>
        <v>41</v>
      </c>
      <c r="F51">
        <f t="shared" si="3"/>
        <v>1681</v>
      </c>
      <c r="H51">
        <f>IFERROR(VLOOKUP(A51,MalRout2019!A:C,3,0), )</f>
        <v>0.18596826106008185</v>
      </c>
    </row>
    <row r="52" spans="1:8" x14ac:dyDescent="0.25">
      <c r="A52" t="s">
        <v>40</v>
      </c>
      <c r="B52">
        <v>5.467322096660939</v>
      </c>
      <c r="C52">
        <v>51</v>
      </c>
      <c r="D52">
        <f>IFERROR(VLOOKUP(A52,MalRout2019!A:B,2,0), )</f>
        <v>35</v>
      </c>
      <c r="E52">
        <f t="shared" si="2"/>
        <v>16</v>
      </c>
      <c r="F52">
        <f t="shared" si="3"/>
        <v>256</v>
      </c>
      <c r="H52">
        <f>IFERROR(VLOOKUP(A52,MalRout2019!A:C,3,0), )</f>
        <v>0.32788924175379053</v>
      </c>
    </row>
    <row r="53" spans="1:8" x14ac:dyDescent="0.25">
      <c r="A53" t="s">
        <v>62</v>
      </c>
      <c r="B53">
        <v>5.3923164599452376</v>
      </c>
      <c r="C53">
        <v>52</v>
      </c>
      <c r="D53">
        <f>IFERROR(VLOOKUP(A53,MalRout2019!A:B,2,0), )</f>
        <v>12</v>
      </c>
      <c r="E53">
        <f t="shared" si="2"/>
        <v>40</v>
      </c>
      <c r="F53">
        <f t="shared" si="3"/>
        <v>1600</v>
      </c>
      <c r="H53">
        <f>IFERROR(VLOOKUP(A53,MalRout2019!A:C,3,0), )</f>
        <v>0.19683115926232195</v>
      </c>
    </row>
    <row r="54" spans="1:8" x14ac:dyDescent="0.25">
      <c r="A54" t="s">
        <v>20</v>
      </c>
      <c r="B54">
        <v>5.3884991902615003</v>
      </c>
      <c r="C54">
        <v>53</v>
      </c>
      <c r="D54">
        <f>IFERROR(VLOOKUP(A54,MalRout2019!A:B,2,0), )</f>
        <v>54</v>
      </c>
      <c r="E54">
        <f t="shared" si="2"/>
        <v>-1</v>
      </c>
      <c r="F54">
        <f t="shared" si="3"/>
        <v>1</v>
      </c>
      <c r="H54">
        <f>IFERROR(VLOOKUP(A54,MalRout2019!A:C,3,0), )</f>
        <v>0.47185162300674788</v>
      </c>
    </row>
    <row r="55" spans="1:8" x14ac:dyDescent="0.25">
      <c r="A55" t="s">
        <v>45</v>
      </c>
      <c r="B55">
        <v>5.3709153375342904</v>
      </c>
      <c r="C55">
        <v>54</v>
      </c>
      <c r="D55">
        <f>IFERROR(VLOOKUP(A55,MalRout2019!A:B,2,0), )</f>
        <v>46</v>
      </c>
      <c r="E55">
        <f t="shared" si="2"/>
        <v>8</v>
      </c>
      <c r="F55">
        <f t="shared" si="3"/>
        <v>64</v>
      </c>
      <c r="H55">
        <f>IFERROR(VLOOKUP(A55,MalRout2019!A:C,3,0), )</f>
        <v>0.40493505438214794</v>
      </c>
    </row>
    <row r="56" spans="1:8" x14ac:dyDescent="0.25">
      <c r="A56" t="s">
        <v>80</v>
      </c>
      <c r="B56">
        <v>4.8290171482585063</v>
      </c>
      <c r="C56">
        <v>55</v>
      </c>
      <c r="D56">
        <f>IFERROR(VLOOKUP(A56,MalRout2019!A:B,2,0), )</f>
        <v>52</v>
      </c>
      <c r="E56">
        <f t="shared" si="2"/>
        <v>3</v>
      </c>
      <c r="F56">
        <f t="shared" si="3"/>
        <v>9</v>
      </c>
      <c r="H56">
        <f>IFERROR(VLOOKUP(A56,MalRout2019!A:C,3,0), )</f>
        <v>0.46616295781214967</v>
      </c>
    </row>
    <row r="57" spans="1:8" x14ac:dyDescent="0.25">
      <c r="A57" t="s">
        <v>18</v>
      </c>
      <c r="B57">
        <v>4.7925052590255053</v>
      </c>
      <c r="C57">
        <v>56</v>
      </c>
      <c r="D57">
        <f>IFERROR(VLOOKUP(A57,MalRout2019!A:B,2,0), )</f>
        <v>64</v>
      </c>
      <c r="E57">
        <f t="shared" si="2"/>
        <v>-8</v>
      </c>
      <c r="F57">
        <f t="shared" si="3"/>
        <v>64</v>
      </c>
      <c r="H57">
        <f>IFERROR(VLOOKUP(A57,MalRout2019!A:C,3,0), )</f>
        <v>0.74524069100009327</v>
      </c>
    </row>
    <row r="58" spans="1:8" x14ac:dyDescent="0.25">
      <c r="A58" t="s">
        <v>82</v>
      </c>
      <c r="B58">
        <v>4.3710794673409792</v>
      </c>
      <c r="C58">
        <v>57</v>
      </c>
      <c r="D58">
        <f>IFERROR(VLOOKUP(A58,MalRout2019!A:B,2,0), )</f>
        <v>8</v>
      </c>
      <c r="E58">
        <f t="shared" si="2"/>
        <v>49</v>
      </c>
      <c r="F58">
        <f t="shared" si="3"/>
        <v>2401</v>
      </c>
      <c r="H58">
        <f>IFERROR(VLOOKUP(A58,MalRout2019!A:C,3,0), )</f>
        <v>0.18018164178462476</v>
      </c>
    </row>
    <row r="59" spans="1:8" x14ac:dyDescent="0.25">
      <c r="A59" t="s">
        <v>59</v>
      </c>
      <c r="B59">
        <v>4.3392100630911976</v>
      </c>
      <c r="C59">
        <v>58</v>
      </c>
      <c r="D59">
        <f>IFERROR(VLOOKUP(A59,MalRout2019!A:B,2,0), )</f>
        <v>27</v>
      </c>
      <c r="E59">
        <f t="shared" si="2"/>
        <v>31</v>
      </c>
      <c r="F59">
        <f t="shared" si="3"/>
        <v>961</v>
      </c>
      <c r="H59">
        <f>IFERROR(VLOOKUP(A59,MalRout2019!A:C,3,0), )</f>
        <v>0.29084137045699288</v>
      </c>
    </row>
    <row r="60" spans="1:8" x14ac:dyDescent="0.25">
      <c r="A60" t="s">
        <v>78</v>
      </c>
      <c r="B60">
        <v>4.0409686456833072</v>
      </c>
      <c r="C60">
        <v>59</v>
      </c>
      <c r="D60">
        <f>IFERROR(VLOOKUP(A60,MalRout2019!A:B,2,0), )</f>
        <v>51</v>
      </c>
      <c r="E60">
        <f t="shared" si="2"/>
        <v>8</v>
      </c>
      <c r="F60">
        <f t="shared" si="3"/>
        <v>64</v>
      </c>
      <c r="H60">
        <f>IFERROR(VLOOKUP(A60,MalRout2019!A:C,3,0), )</f>
        <v>0.43412499842220165</v>
      </c>
    </row>
    <row r="61" spans="1:8" x14ac:dyDescent="0.25">
      <c r="F61">
        <f>SUM(F2:F60)</f>
        <v>33761</v>
      </c>
    </row>
    <row r="62" spans="1:8" x14ac:dyDescent="0.25">
      <c r="F62">
        <f>59*(59^2-1)</f>
        <v>205320</v>
      </c>
    </row>
    <row r="63" spans="1:8" x14ac:dyDescent="0.25">
      <c r="F63">
        <f>1-((6*F61)/F62)</f>
        <v>1.3413208649912356E-2</v>
      </c>
      <c r="H63">
        <f>CORREL(B2:B60, H2:H60)</f>
        <v>-0.14847174307212704</v>
      </c>
    </row>
  </sheetData>
  <sortState xmlns:xlrd2="http://schemas.microsoft.com/office/spreadsheetml/2017/richdata2" ref="A2:F63">
    <sortCondition descending="1" ref="B2:B6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605CC-9EE5-4C48-93E1-3851DF986E29}">
  <dimension ref="A1:H65"/>
  <sheetViews>
    <sheetView topLeftCell="A46" workbookViewId="0">
      <selection activeCell="F65" sqref="F65"/>
    </sheetView>
  </sheetViews>
  <sheetFormatPr defaultRowHeight="15" x14ac:dyDescent="0.25"/>
  <cols>
    <col min="1" max="1" width="13" customWidth="1"/>
    <col min="6" max="6" width="11.7109375" bestFit="1" customWidth="1"/>
  </cols>
  <sheetData>
    <row r="1" spans="1:8" ht="30" x14ac:dyDescent="0.25">
      <c r="A1" t="s">
        <v>0</v>
      </c>
      <c r="B1" t="s">
        <v>68</v>
      </c>
      <c r="C1" t="s">
        <v>71</v>
      </c>
      <c r="D1" s="2" t="s">
        <v>73</v>
      </c>
      <c r="E1" s="2" t="s">
        <v>74</v>
      </c>
      <c r="F1" s="2" t="s">
        <v>75</v>
      </c>
    </row>
    <row r="2" spans="1:8" x14ac:dyDescent="0.25">
      <c r="A2" t="s">
        <v>6</v>
      </c>
      <c r="B2">
        <v>8.58</v>
      </c>
      <c r="C2">
        <v>1</v>
      </c>
      <c r="D2">
        <f>IFERROR(VLOOKUP(A2,MalRout2019!A:B,2,0), )</f>
        <v>45</v>
      </c>
      <c r="E2">
        <f>C2-D2</f>
        <v>-44</v>
      </c>
      <c r="F2">
        <f>E2^2</f>
        <v>1936</v>
      </c>
      <c r="H2">
        <f>IFERROR(VLOOKUP(A2,MalRout2019!A:C,3,0), )</f>
        <v>0.40112130900943532</v>
      </c>
    </row>
    <row r="3" spans="1:8" x14ac:dyDescent="0.25">
      <c r="A3" t="s">
        <v>14</v>
      </c>
      <c r="B3">
        <v>8.57</v>
      </c>
      <c r="C3">
        <v>2</v>
      </c>
      <c r="D3">
        <f>IFERROR(VLOOKUP(A3,MalRout2019!A:B,2,0), )</f>
        <v>42</v>
      </c>
      <c r="E3">
        <f t="shared" ref="E3:E62" si="0">C3-D3</f>
        <v>-40</v>
      </c>
      <c r="F3">
        <f t="shared" ref="F3:F62" si="1">E3^2</f>
        <v>1600</v>
      </c>
      <c r="H3">
        <f>IFERROR(VLOOKUP(A3,MalRout2019!A:C,3,0), )</f>
        <v>0.39579297497180921</v>
      </c>
    </row>
    <row r="4" spans="1:8" x14ac:dyDescent="0.25">
      <c r="A4" t="s">
        <v>56</v>
      </c>
      <c r="B4">
        <v>8.5</v>
      </c>
      <c r="C4">
        <v>3</v>
      </c>
      <c r="D4">
        <f>IFERROR(VLOOKUP(A4,MalRout2019!A:B,2,0), )</f>
        <v>41</v>
      </c>
      <c r="E4">
        <f t="shared" si="0"/>
        <v>-38</v>
      </c>
      <c r="F4">
        <f t="shared" si="1"/>
        <v>1444</v>
      </c>
      <c r="H4">
        <f>IFERROR(VLOOKUP(A4,MalRout2019!A:C,3,0), )</f>
        <v>0.39420633677030448</v>
      </c>
    </row>
    <row r="5" spans="1:8" x14ac:dyDescent="0.25">
      <c r="A5" t="s">
        <v>24</v>
      </c>
      <c r="B5">
        <v>8.4600000000000009</v>
      </c>
      <c r="C5">
        <v>4</v>
      </c>
      <c r="D5">
        <f>IFERROR(VLOOKUP(A5,MalRout2019!A:B,2,0), )</f>
        <v>43</v>
      </c>
      <c r="E5">
        <f t="shared" si="0"/>
        <v>-39</v>
      </c>
      <c r="F5">
        <f t="shared" si="1"/>
        <v>1521</v>
      </c>
      <c r="H5">
        <f>IFERROR(VLOOKUP(A5,MalRout2019!A:C,3,0), )</f>
        <v>0.39628523269096938</v>
      </c>
    </row>
    <row r="6" spans="1:8" x14ac:dyDescent="0.25">
      <c r="A6" t="s">
        <v>19</v>
      </c>
      <c r="B6">
        <v>8.44</v>
      </c>
      <c r="C6">
        <v>5</v>
      </c>
      <c r="D6">
        <f>IFERROR(VLOOKUP(A6,MalRout2019!A:B,2,0), )</f>
        <v>3</v>
      </c>
      <c r="E6">
        <f t="shared" si="0"/>
        <v>2</v>
      </c>
      <c r="F6">
        <f t="shared" si="1"/>
        <v>4</v>
      </c>
      <c r="H6">
        <f>IFERROR(VLOOKUP(A6,MalRout2019!A:C,3,0), )</f>
        <v>9.0038402736197981E-2</v>
      </c>
    </row>
    <row r="7" spans="1:8" x14ac:dyDescent="0.25">
      <c r="A7" t="s">
        <v>57</v>
      </c>
      <c r="B7">
        <v>8.39</v>
      </c>
      <c r="C7">
        <v>6</v>
      </c>
      <c r="D7">
        <f>IFERROR(VLOOKUP(A7,MalRout2019!A:B,2,0), )</f>
        <v>38</v>
      </c>
      <c r="E7">
        <f t="shared" si="0"/>
        <v>-32</v>
      </c>
      <c r="F7">
        <f t="shared" si="1"/>
        <v>1024</v>
      </c>
      <c r="H7">
        <f>IFERROR(VLOOKUP(A7,MalRout2019!A:C,3,0), )</f>
        <v>0.37645972656714399</v>
      </c>
    </row>
    <row r="8" spans="1:8" x14ac:dyDescent="0.25">
      <c r="A8" t="s">
        <v>46</v>
      </c>
      <c r="B8">
        <v>8.16</v>
      </c>
      <c r="C8">
        <v>7</v>
      </c>
      <c r="D8">
        <f>IFERROR(VLOOKUP(A8,MalRout2019!A:B,2,0), )</f>
        <v>44</v>
      </c>
      <c r="E8">
        <f t="shared" si="0"/>
        <v>-37</v>
      </c>
      <c r="F8">
        <f t="shared" si="1"/>
        <v>1369</v>
      </c>
      <c r="H8">
        <f>IFERROR(VLOOKUP(A8,MalRout2019!A:C,3,0), )</f>
        <v>0.39844220291570442</v>
      </c>
    </row>
    <row r="9" spans="1:8" x14ac:dyDescent="0.25">
      <c r="A9" t="s">
        <v>26</v>
      </c>
      <c r="B9">
        <v>8.15</v>
      </c>
      <c r="C9">
        <v>8</v>
      </c>
      <c r="D9">
        <f>IFERROR(VLOOKUP(A9,MalRout2019!A:B,2,0), )</f>
        <v>2</v>
      </c>
      <c r="E9">
        <f t="shared" si="0"/>
        <v>6</v>
      </c>
      <c r="F9">
        <f t="shared" si="1"/>
        <v>36</v>
      </c>
      <c r="H9">
        <f>IFERROR(VLOOKUP(A9,MalRout2019!A:C,3,0), )</f>
        <v>6.8743439096951978E-2</v>
      </c>
    </row>
    <row r="10" spans="1:8" x14ac:dyDescent="0.25">
      <c r="A10" t="s">
        <v>30</v>
      </c>
      <c r="B10">
        <v>8.1</v>
      </c>
      <c r="C10">
        <v>9</v>
      </c>
      <c r="D10">
        <f>IFERROR(VLOOKUP(A10,MalRout2019!A:B,2,0), )</f>
        <v>33</v>
      </c>
      <c r="E10">
        <f t="shared" si="0"/>
        <v>-24</v>
      </c>
      <c r="F10">
        <f t="shared" si="1"/>
        <v>576</v>
      </c>
      <c r="H10">
        <f>IFERROR(VLOOKUP(A10,MalRout2019!A:C,3,0), )</f>
        <v>0.316644947570629</v>
      </c>
    </row>
    <row r="11" spans="1:8" x14ac:dyDescent="0.25">
      <c r="A11" t="s">
        <v>21</v>
      </c>
      <c r="B11">
        <v>8.01</v>
      </c>
      <c r="C11">
        <v>10</v>
      </c>
      <c r="D11">
        <f>IFERROR(VLOOKUP(A11,MalRout2019!A:B,2,0), )</f>
        <v>40</v>
      </c>
      <c r="E11">
        <f t="shared" si="0"/>
        <v>-30</v>
      </c>
      <c r="F11">
        <f t="shared" si="1"/>
        <v>900</v>
      </c>
      <c r="H11">
        <f>IFERROR(VLOOKUP(A11,MalRout2019!A:C,3,0), )</f>
        <v>0.39089590878344693</v>
      </c>
    </row>
    <row r="12" spans="1:8" x14ac:dyDescent="0.25">
      <c r="A12" t="s">
        <v>29</v>
      </c>
      <c r="B12">
        <v>7.98</v>
      </c>
      <c r="C12">
        <v>11</v>
      </c>
      <c r="D12">
        <f>IFERROR(VLOOKUP(A12,MalRout2019!A:B,2,0), )</f>
        <v>25</v>
      </c>
      <c r="E12">
        <f t="shared" si="0"/>
        <v>-14</v>
      </c>
      <c r="F12">
        <f t="shared" si="1"/>
        <v>196</v>
      </c>
      <c r="H12">
        <f>IFERROR(VLOOKUP(A12,MalRout2019!A:C,3,0), )</f>
        <v>0.27398504006564184</v>
      </c>
    </row>
    <row r="13" spans="1:8" x14ac:dyDescent="0.25">
      <c r="A13" t="s">
        <v>23</v>
      </c>
      <c r="B13">
        <v>7.8</v>
      </c>
      <c r="C13">
        <v>12</v>
      </c>
      <c r="D13">
        <f>IFERROR(VLOOKUP(A13,MalRout2019!A:B,2,0), )</f>
        <v>29</v>
      </c>
      <c r="E13">
        <f t="shared" si="0"/>
        <v>-17</v>
      </c>
      <c r="F13">
        <f t="shared" si="1"/>
        <v>289</v>
      </c>
      <c r="H13">
        <f>IFERROR(VLOOKUP(A13,MalRout2019!A:C,3,0), )</f>
        <v>0.30781682477527383</v>
      </c>
    </row>
    <row r="14" spans="1:8" x14ac:dyDescent="0.25">
      <c r="A14" t="s">
        <v>25</v>
      </c>
      <c r="B14">
        <v>7.74</v>
      </c>
      <c r="C14">
        <v>13</v>
      </c>
      <c r="D14">
        <f>IFERROR(VLOOKUP(A14,MalRout2019!A:B,2,0), )</f>
        <v>11</v>
      </c>
      <c r="E14">
        <f t="shared" si="0"/>
        <v>2</v>
      </c>
      <c r="F14">
        <f t="shared" si="1"/>
        <v>4</v>
      </c>
      <c r="H14">
        <f>IFERROR(VLOOKUP(A14,MalRout2019!A:C,3,0), )</f>
        <v>0.19348630565490987</v>
      </c>
    </row>
    <row r="15" spans="1:8" x14ac:dyDescent="0.25">
      <c r="A15" t="s">
        <v>5</v>
      </c>
      <c r="B15">
        <v>7.24</v>
      </c>
      <c r="C15">
        <v>14</v>
      </c>
      <c r="D15">
        <f>IFERROR(VLOOKUP(A15,MalRout2019!A:B,2,0), )</f>
        <v>19</v>
      </c>
      <c r="E15">
        <f t="shared" si="0"/>
        <v>-5</v>
      </c>
      <c r="F15">
        <f t="shared" si="1"/>
        <v>25</v>
      </c>
      <c r="H15">
        <f>IFERROR(VLOOKUP(A15,MalRout2019!A:C,3,0), )</f>
        <v>0.22565271470077011</v>
      </c>
    </row>
    <row r="16" spans="1:8" x14ac:dyDescent="0.25">
      <c r="A16" t="s">
        <v>13</v>
      </c>
      <c r="B16">
        <v>7.2</v>
      </c>
      <c r="C16">
        <v>15</v>
      </c>
      <c r="D16">
        <f>IFERROR(VLOOKUP(A16,MalRout2019!A:B,2,0), )</f>
        <v>61</v>
      </c>
      <c r="E16">
        <f t="shared" si="0"/>
        <v>-46</v>
      </c>
      <c r="F16">
        <f t="shared" si="1"/>
        <v>2116</v>
      </c>
      <c r="H16">
        <f>IFERROR(VLOOKUP(A16,MalRout2019!A:C,3,0), )</f>
        <v>0.57782179133632272</v>
      </c>
    </row>
    <row r="17" spans="1:8" x14ac:dyDescent="0.25">
      <c r="A17" t="s">
        <v>47</v>
      </c>
      <c r="B17">
        <v>7.17</v>
      </c>
      <c r="C17">
        <v>16</v>
      </c>
      <c r="D17">
        <f>IFERROR(VLOOKUP(A17,MalRout2019!A:B,2,0), )</f>
        <v>14</v>
      </c>
      <c r="E17">
        <f t="shared" si="0"/>
        <v>2</v>
      </c>
      <c r="F17">
        <f t="shared" si="1"/>
        <v>4</v>
      </c>
      <c r="H17">
        <f>IFERROR(VLOOKUP(A17,MalRout2019!A:C,3,0), )</f>
        <v>0.20880311244750585</v>
      </c>
    </row>
    <row r="18" spans="1:8" x14ac:dyDescent="0.25">
      <c r="A18" t="s">
        <v>44</v>
      </c>
      <c r="B18">
        <v>6.97</v>
      </c>
      <c r="C18">
        <v>17</v>
      </c>
      <c r="D18">
        <f>IFERROR(VLOOKUP(A18,MalRout2019!A:B,2,0), )</f>
        <v>18</v>
      </c>
      <c r="E18">
        <f t="shared" si="0"/>
        <v>-1</v>
      </c>
      <c r="F18">
        <f t="shared" si="1"/>
        <v>1</v>
      </c>
      <c r="H18">
        <f>IFERROR(VLOOKUP(A18,MalRout2019!A:C,3,0), )</f>
        <v>0.22286331657142858</v>
      </c>
    </row>
    <row r="19" spans="1:8" x14ac:dyDescent="0.25">
      <c r="A19" t="s">
        <v>43</v>
      </c>
      <c r="B19">
        <v>6.92</v>
      </c>
      <c r="C19">
        <v>18</v>
      </c>
      <c r="D19">
        <f>IFERROR(VLOOKUP(A19,MalRout2019!A:B,2,0), )</f>
        <v>20</v>
      </c>
      <c r="E19">
        <f t="shared" si="0"/>
        <v>-2</v>
      </c>
      <c r="F19">
        <f t="shared" si="1"/>
        <v>4</v>
      </c>
      <c r="H19">
        <f>IFERROR(VLOOKUP(A19,MalRout2019!A:C,3,0), )</f>
        <v>0.23191084629857239</v>
      </c>
    </row>
    <row r="20" spans="1:8" x14ac:dyDescent="0.25">
      <c r="A20" t="s">
        <v>8</v>
      </c>
      <c r="B20">
        <v>6.85</v>
      </c>
      <c r="C20">
        <v>19</v>
      </c>
      <c r="D20">
        <f>IFERROR(VLOOKUP(A20,MalRout2019!A:B,2,0), )</f>
        <v>47</v>
      </c>
      <c r="E20">
        <f t="shared" si="0"/>
        <v>-28</v>
      </c>
      <c r="F20">
        <f t="shared" si="1"/>
        <v>784</v>
      </c>
      <c r="H20">
        <f>IFERROR(VLOOKUP(A20,MalRout2019!A:C,3,0), )</f>
        <v>0.40751038374731008</v>
      </c>
    </row>
    <row r="21" spans="1:8" x14ac:dyDescent="0.25">
      <c r="A21" t="s">
        <v>31</v>
      </c>
      <c r="B21">
        <v>6.85</v>
      </c>
      <c r="C21">
        <v>20</v>
      </c>
      <c r="D21">
        <f>IFERROR(VLOOKUP(A21,MalRout2019!A:B,2,0), )</f>
        <v>58</v>
      </c>
      <c r="E21">
        <f t="shared" si="0"/>
        <v>-38</v>
      </c>
      <c r="F21">
        <f t="shared" si="1"/>
        <v>1444</v>
      </c>
      <c r="H21">
        <f>IFERROR(VLOOKUP(A21,MalRout2019!A:C,3,0), )</f>
        <v>0.53023867501522404</v>
      </c>
    </row>
    <row r="22" spans="1:8" x14ac:dyDescent="0.25">
      <c r="A22" t="s">
        <v>38</v>
      </c>
      <c r="B22">
        <v>6.85</v>
      </c>
      <c r="C22">
        <v>21</v>
      </c>
      <c r="D22">
        <f>IFERROR(VLOOKUP(A22,MalRout2019!A:B,2,0), )</f>
        <v>37</v>
      </c>
      <c r="E22">
        <f t="shared" si="0"/>
        <v>-16</v>
      </c>
      <c r="F22">
        <f t="shared" si="1"/>
        <v>256</v>
      </c>
      <c r="H22">
        <f>IFERROR(VLOOKUP(A22,MalRout2019!A:C,3,0), )</f>
        <v>0.35724606231279021</v>
      </c>
    </row>
    <row r="23" spans="1:8" x14ac:dyDescent="0.25">
      <c r="A23" t="s">
        <v>33</v>
      </c>
      <c r="B23">
        <v>6.82</v>
      </c>
      <c r="C23">
        <v>22</v>
      </c>
      <c r="D23">
        <f>IFERROR(VLOOKUP(A23,MalRout2019!A:B,2,0), )</f>
        <v>5</v>
      </c>
      <c r="E23">
        <f t="shared" si="0"/>
        <v>17</v>
      </c>
      <c r="F23">
        <f t="shared" si="1"/>
        <v>289</v>
      </c>
      <c r="H23">
        <f>IFERROR(VLOOKUP(A23,MalRout2019!A:C,3,0), )</f>
        <v>0.16799486654671944</v>
      </c>
    </row>
    <row r="24" spans="1:8" x14ac:dyDescent="0.25">
      <c r="A24" t="s">
        <v>17</v>
      </c>
      <c r="B24">
        <v>6.81</v>
      </c>
      <c r="C24">
        <v>23</v>
      </c>
      <c r="D24">
        <f>IFERROR(VLOOKUP(A24,MalRout2019!A:B,2,0), )</f>
        <v>17</v>
      </c>
      <c r="E24">
        <f t="shared" si="0"/>
        <v>6</v>
      </c>
      <c r="F24">
        <f t="shared" si="1"/>
        <v>36</v>
      </c>
      <c r="H24">
        <f>IFERROR(VLOOKUP(A24,MalRout2019!A:C,3,0), )</f>
        <v>0.21501494763561757</v>
      </c>
    </row>
    <row r="25" spans="1:8" x14ac:dyDescent="0.25">
      <c r="A25" t="s">
        <v>28</v>
      </c>
      <c r="B25">
        <v>6.77</v>
      </c>
      <c r="C25">
        <v>24</v>
      </c>
      <c r="D25">
        <f>IFERROR(VLOOKUP(A25,MalRout2019!A:B,2,0), )</f>
        <v>53</v>
      </c>
      <c r="E25">
        <f t="shared" si="0"/>
        <v>-29</v>
      </c>
      <c r="F25">
        <f t="shared" si="1"/>
        <v>841</v>
      </c>
      <c r="H25">
        <f>IFERROR(VLOOKUP(A25,MalRout2019!A:C,3,0), )</f>
        <v>0.46715266803494326</v>
      </c>
    </row>
    <row r="26" spans="1:8" x14ac:dyDescent="0.25">
      <c r="A26" t="s">
        <v>53</v>
      </c>
      <c r="B26">
        <v>6.77</v>
      </c>
      <c r="C26">
        <v>25</v>
      </c>
      <c r="D26">
        <f>IFERROR(VLOOKUP(A26,MalRout2019!A:B,2,0), )</f>
        <v>10</v>
      </c>
      <c r="E26">
        <f t="shared" si="0"/>
        <v>15</v>
      </c>
      <c r="F26">
        <f t="shared" si="1"/>
        <v>225</v>
      </c>
      <c r="H26">
        <f>IFERROR(VLOOKUP(A26,MalRout2019!A:C,3,0), )</f>
        <v>0.1890228435085177</v>
      </c>
    </row>
    <row r="27" spans="1:8" x14ac:dyDescent="0.25">
      <c r="A27" t="s">
        <v>16</v>
      </c>
      <c r="B27">
        <v>6.76</v>
      </c>
      <c r="C27">
        <v>26</v>
      </c>
      <c r="D27">
        <f>IFERROR(VLOOKUP(A27,MalRout2019!A:B,2,0), )</f>
        <v>15</v>
      </c>
      <c r="E27">
        <f t="shared" si="0"/>
        <v>11</v>
      </c>
      <c r="F27">
        <f t="shared" si="1"/>
        <v>121</v>
      </c>
      <c r="H27">
        <f>IFERROR(VLOOKUP(A27,MalRout2019!A:C,3,0), )</f>
        <v>0.21227365431081802</v>
      </c>
    </row>
    <row r="28" spans="1:8" x14ac:dyDescent="0.25">
      <c r="A28" t="s">
        <v>32</v>
      </c>
      <c r="B28">
        <v>6.74</v>
      </c>
      <c r="C28">
        <v>27</v>
      </c>
      <c r="D28">
        <f>IFERROR(VLOOKUP(A28,MalRout2019!A:B,2,0), )</f>
        <v>31</v>
      </c>
      <c r="E28">
        <f t="shared" si="0"/>
        <v>-4</v>
      </c>
      <c r="F28">
        <f t="shared" si="1"/>
        <v>16</v>
      </c>
      <c r="H28">
        <f>IFERROR(VLOOKUP(A28,MalRout2019!A:C,3,0), )</f>
        <v>0.31165107843441275</v>
      </c>
    </row>
    <row r="29" spans="1:8" x14ac:dyDescent="0.25">
      <c r="A29" t="s">
        <v>35</v>
      </c>
      <c r="B29">
        <v>6.71</v>
      </c>
      <c r="C29">
        <v>28</v>
      </c>
      <c r="D29">
        <f>IFERROR(VLOOKUP(A29,MalRout2019!A:B,2,0), )</f>
        <v>30</v>
      </c>
      <c r="E29">
        <f t="shared" si="0"/>
        <v>-2</v>
      </c>
      <c r="F29">
        <f t="shared" si="1"/>
        <v>4</v>
      </c>
      <c r="H29">
        <f>IFERROR(VLOOKUP(A29,MalRout2019!A:C,3,0), )</f>
        <v>0.30938604053856567</v>
      </c>
    </row>
    <row r="30" spans="1:8" x14ac:dyDescent="0.25">
      <c r="A30" t="s">
        <v>36</v>
      </c>
      <c r="B30">
        <v>6.65</v>
      </c>
      <c r="C30">
        <v>29</v>
      </c>
      <c r="D30">
        <f>IFERROR(VLOOKUP(A30,MalRout2019!A:B,2,0), )</f>
        <v>1</v>
      </c>
      <c r="E30">
        <f t="shared" si="0"/>
        <v>28</v>
      </c>
      <c r="F30">
        <f t="shared" si="1"/>
        <v>784</v>
      </c>
      <c r="H30">
        <f>IFERROR(VLOOKUP(A30,MalRout2019!A:C,3,0), )</f>
        <v>5.020317186154314E-2</v>
      </c>
    </row>
    <row r="31" spans="1:8" x14ac:dyDescent="0.25">
      <c r="A31" t="s">
        <v>50</v>
      </c>
      <c r="B31">
        <v>6.62</v>
      </c>
      <c r="C31">
        <v>30</v>
      </c>
      <c r="D31">
        <f>IFERROR(VLOOKUP(A31,MalRout2019!A:B,2,0), )</f>
        <v>56</v>
      </c>
      <c r="E31">
        <f t="shared" si="0"/>
        <v>-26</v>
      </c>
      <c r="F31">
        <f t="shared" si="1"/>
        <v>676</v>
      </c>
      <c r="H31">
        <f>IFERROR(VLOOKUP(A31,MalRout2019!A:C,3,0), )</f>
        <v>0.48354674979603463</v>
      </c>
    </row>
    <row r="32" spans="1:8" x14ac:dyDescent="0.25">
      <c r="A32" t="s">
        <v>3</v>
      </c>
      <c r="B32">
        <v>6.47</v>
      </c>
      <c r="C32">
        <v>31</v>
      </c>
      <c r="D32">
        <f>IFERROR(VLOOKUP(A32,MalRout2019!A:B,2,0), )</f>
        <v>7</v>
      </c>
      <c r="E32">
        <f t="shared" si="0"/>
        <v>24</v>
      </c>
      <c r="F32">
        <f t="shared" si="1"/>
        <v>576</v>
      </c>
      <c r="H32">
        <f>IFERROR(VLOOKUP(A32,MalRout2019!A:C,3,0), )</f>
        <v>0.16979194261652997</v>
      </c>
    </row>
    <row r="33" spans="1:8" x14ac:dyDescent="0.25">
      <c r="A33" t="s">
        <v>52</v>
      </c>
      <c r="B33">
        <v>6.47</v>
      </c>
      <c r="C33">
        <v>32</v>
      </c>
      <c r="D33">
        <f>IFERROR(VLOOKUP(A33,MalRout2019!A:B,2,0), )</f>
        <v>60</v>
      </c>
      <c r="E33">
        <f t="shared" si="0"/>
        <v>-28</v>
      </c>
      <c r="F33">
        <f t="shared" si="1"/>
        <v>784</v>
      </c>
      <c r="H33">
        <f>IFERROR(VLOOKUP(A33,MalRout2019!A:C,3,0), )</f>
        <v>0.54925085004730068</v>
      </c>
    </row>
    <row r="34" spans="1:8" x14ac:dyDescent="0.25">
      <c r="A34" t="s">
        <v>51</v>
      </c>
      <c r="B34">
        <v>6.43</v>
      </c>
      <c r="C34">
        <v>33</v>
      </c>
      <c r="D34">
        <f>IFERROR(VLOOKUP(A34,MalRout2019!A:B,2,0), )</f>
        <v>50</v>
      </c>
      <c r="E34">
        <f t="shared" si="0"/>
        <v>-17</v>
      </c>
      <c r="F34">
        <f t="shared" si="1"/>
        <v>289</v>
      </c>
      <c r="H34">
        <f>IFERROR(VLOOKUP(A34,MalRout2019!A:C,3,0), )</f>
        <v>0.42931198523261827</v>
      </c>
    </row>
    <row r="35" spans="1:8" x14ac:dyDescent="0.25">
      <c r="A35" t="s">
        <v>27</v>
      </c>
      <c r="B35">
        <v>6.41</v>
      </c>
      <c r="C35">
        <v>34</v>
      </c>
      <c r="D35">
        <f>IFERROR(VLOOKUP(A35,MalRout2019!A:B,2,0), )</f>
        <v>57</v>
      </c>
      <c r="E35">
        <f t="shared" si="0"/>
        <v>-23</v>
      </c>
      <c r="F35">
        <f t="shared" si="1"/>
        <v>529</v>
      </c>
      <c r="H35">
        <f>IFERROR(VLOOKUP(A35,MalRout2019!A:C,3,0), )</f>
        <v>0.51431535191506772</v>
      </c>
    </row>
    <row r="36" spans="1:8" x14ac:dyDescent="0.25">
      <c r="A36" t="s">
        <v>37</v>
      </c>
      <c r="B36">
        <v>6.41</v>
      </c>
      <c r="C36">
        <v>35</v>
      </c>
      <c r="D36">
        <f>IFERROR(VLOOKUP(A36,MalRout2019!A:B,2,0), )</f>
        <v>34</v>
      </c>
      <c r="E36">
        <f t="shared" si="0"/>
        <v>1</v>
      </c>
      <c r="F36">
        <f t="shared" si="1"/>
        <v>1</v>
      </c>
      <c r="H36">
        <f>IFERROR(VLOOKUP(A36,MalRout2019!A:C,3,0), )</f>
        <v>0.3239525695339901</v>
      </c>
    </row>
    <row r="37" spans="1:8" x14ac:dyDescent="0.25">
      <c r="A37" t="s">
        <v>22</v>
      </c>
      <c r="B37">
        <v>6.32</v>
      </c>
      <c r="C37">
        <v>36</v>
      </c>
      <c r="D37">
        <f>IFERROR(VLOOKUP(A37,MalRout2019!A:B,2,0), )</f>
        <v>59</v>
      </c>
      <c r="E37">
        <f t="shared" si="0"/>
        <v>-23</v>
      </c>
      <c r="F37">
        <f t="shared" si="1"/>
        <v>529</v>
      </c>
      <c r="H37">
        <f>IFERROR(VLOOKUP(A37,MalRout2019!A:C,3,0), )</f>
        <v>0.54628107085808775</v>
      </c>
    </row>
    <row r="38" spans="1:8" x14ac:dyDescent="0.25">
      <c r="A38" t="s">
        <v>61</v>
      </c>
      <c r="B38">
        <v>6.31</v>
      </c>
      <c r="C38">
        <v>37</v>
      </c>
      <c r="D38">
        <f>IFERROR(VLOOKUP(A38,MalRout2019!A:B,2,0), )</f>
        <v>4</v>
      </c>
      <c r="E38">
        <f t="shared" si="0"/>
        <v>33</v>
      </c>
      <c r="F38">
        <f t="shared" si="1"/>
        <v>1089</v>
      </c>
      <c r="H38">
        <f>IFERROR(VLOOKUP(A38,MalRout2019!A:C,3,0), )</f>
        <v>0.15380027712575087</v>
      </c>
    </row>
    <row r="39" spans="1:8" x14ac:dyDescent="0.25">
      <c r="A39" t="s">
        <v>55</v>
      </c>
      <c r="B39">
        <v>6.29</v>
      </c>
      <c r="C39">
        <v>38</v>
      </c>
      <c r="D39">
        <f>IFERROR(VLOOKUP(A39,MalRout2019!A:B,2,0), )</f>
        <v>48</v>
      </c>
      <c r="E39">
        <f t="shared" si="0"/>
        <v>-10</v>
      </c>
      <c r="F39">
        <f t="shared" si="1"/>
        <v>100</v>
      </c>
      <c r="H39">
        <f>IFERROR(VLOOKUP(A39,MalRout2019!A:C,3,0), )</f>
        <v>0.42482649871951461</v>
      </c>
    </row>
    <row r="40" spans="1:8" x14ac:dyDescent="0.25">
      <c r="A40" t="s">
        <v>54</v>
      </c>
      <c r="B40">
        <v>6.28</v>
      </c>
      <c r="C40">
        <v>39</v>
      </c>
      <c r="D40">
        <f>IFERROR(VLOOKUP(A40,MalRout2019!A:B,2,0), )</f>
        <v>36</v>
      </c>
      <c r="E40">
        <f t="shared" si="0"/>
        <v>3</v>
      </c>
      <c r="F40">
        <f t="shared" si="1"/>
        <v>9</v>
      </c>
      <c r="H40">
        <f>IFERROR(VLOOKUP(A40,MalRout2019!A:C,3,0), )</f>
        <v>0.34059135783433392</v>
      </c>
    </row>
    <row r="41" spans="1:8" x14ac:dyDescent="0.25">
      <c r="A41" t="s">
        <v>77</v>
      </c>
      <c r="B41">
        <v>6.27</v>
      </c>
      <c r="C41">
        <v>40</v>
      </c>
      <c r="D41">
        <f>IFERROR(VLOOKUP(A41,MalRout2019!A:B,2,0), )</f>
        <v>63</v>
      </c>
      <c r="E41">
        <f t="shared" si="0"/>
        <v>-23</v>
      </c>
      <c r="F41">
        <f t="shared" si="1"/>
        <v>529</v>
      </c>
      <c r="H41">
        <f>IFERROR(VLOOKUP(A41,MalRout2019!A:C,3,0), )</f>
        <v>0.71209711615632054</v>
      </c>
    </row>
    <row r="42" spans="1:8" x14ac:dyDescent="0.25">
      <c r="A42" t="s">
        <v>48</v>
      </c>
      <c r="B42">
        <v>6.27</v>
      </c>
      <c r="C42">
        <v>41</v>
      </c>
      <c r="D42">
        <f>IFERROR(VLOOKUP(A42,MalRout2019!A:B,2,0), )</f>
        <v>21</v>
      </c>
      <c r="E42">
        <f t="shared" si="0"/>
        <v>20</v>
      </c>
      <c r="F42">
        <f t="shared" si="1"/>
        <v>400</v>
      </c>
      <c r="H42">
        <f>IFERROR(VLOOKUP(A42,MalRout2019!A:C,3,0), )</f>
        <v>0.23556478314245521</v>
      </c>
    </row>
    <row r="43" spans="1:8" x14ac:dyDescent="0.25">
      <c r="A43" t="s">
        <v>12</v>
      </c>
      <c r="B43">
        <v>6.21</v>
      </c>
      <c r="C43">
        <v>42</v>
      </c>
      <c r="D43">
        <f>IFERROR(VLOOKUP(A43,MalRout2019!A:B,2,0), )</f>
        <v>24</v>
      </c>
      <c r="E43">
        <f t="shared" si="0"/>
        <v>18</v>
      </c>
      <c r="F43">
        <f t="shared" si="1"/>
        <v>324</v>
      </c>
      <c r="H43">
        <f>IFERROR(VLOOKUP(A43,MalRout2019!A:C,3,0), )</f>
        <v>0.27270214291553119</v>
      </c>
    </row>
    <row r="44" spans="1:8" x14ac:dyDescent="0.25">
      <c r="A44" t="s">
        <v>60</v>
      </c>
      <c r="B44">
        <v>6.19</v>
      </c>
      <c r="C44">
        <v>43</v>
      </c>
      <c r="D44">
        <f>IFERROR(VLOOKUP(A44,MalRout2019!A:B,2,0), )</f>
        <v>62</v>
      </c>
      <c r="E44">
        <f t="shared" si="0"/>
        <v>-19</v>
      </c>
      <c r="F44">
        <f t="shared" si="1"/>
        <v>361</v>
      </c>
      <c r="H44">
        <f>IFERROR(VLOOKUP(A44,MalRout2019!A:C,3,0), )</f>
        <v>0.63712446954483581</v>
      </c>
    </row>
    <row r="45" spans="1:8" x14ac:dyDescent="0.25">
      <c r="A45" t="s">
        <v>39</v>
      </c>
      <c r="B45">
        <v>6.18</v>
      </c>
      <c r="C45">
        <v>44</v>
      </c>
      <c r="D45">
        <f>IFERROR(VLOOKUP(A45,MalRout2019!A:B,2,0), )</f>
        <v>22</v>
      </c>
      <c r="E45">
        <f t="shared" si="0"/>
        <v>22</v>
      </c>
      <c r="F45">
        <f t="shared" si="1"/>
        <v>484</v>
      </c>
      <c r="H45">
        <f>IFERROR(VLOOKUP(A45,MalRout2019!A:C,3,0), )</f>
        <v>0.25816447970376577</v>
      </c>
    </row>
    <row r="46" spans="1:8" x14ac:dyDescent="0.25">
      <c r="A46" t="s">
        <v>11</v>
      </c>
      <c r="B46">
        <v>6.14</v>
      </c>
      <c r="C46">
        <v>45</v>
      </c>
      <c r="D46">
        <f>IFERROR(VLOOKUP(A46,MalRout2019!A:B,2,0), )</f>
        <v>23</v>
      </c>
      <c r="E46">
        <f t="shared" si="0"/>
        <v>22</v>
      </c>
      <c r="F46">
        <f t="shared" si="1"/>
        <v>484</v>
      </c>
      <c r="H46">
        <f>IFERROR(VLOOKUP(A46,MalRout2019!A:C,3,0), )</f>
        <v>0.26336317721331676</v>
      </c>
    </row>
    <row r="47" spans="1:8" x14ac:dyDescent="0.25">
      <c r="A47" t="s">
        <v>7</v>
      </c>
      <c r="B47">
        <v>6.08</v>
      </c>
      <c r="C47">
        <v>46</v>
      </c>
      <c r="D47">
        <f>IFERROR(VLOOKUP(A47,MalRout2019!A:B,2,0), )</f>
        <v>32</v>
      </c>
      <c r="E47">
        <f t="shared" si="0"/>
        <v>14</v>
      </c>
      <c r="F47">
        <f t="shared" si="1"/>
        <v>196</v>
      </c>
      <c r="H47">
        <f>IFERROR(VLOOKUP(A47,MalRout2019!A:C,3,0), )</f>
        <v>0.31473106380802574</v>
      </c>
    </row>
    <row r="48" spans="1:8" x14ac:dyDescent="0.25">
      <c r="A48" t="s">
        <v>41</v>
      </c>
      <c r="B48">
        <v>6.07</v>
      </c>
      <c r="C48">
        <v>47</v>
      </c>
      <c r="D48">
        <f>IFERROR(VLOOKUP(A48,MalRout2019!A:B,2,0), )</f>
        <v>26</v>
      </c>
      <c r="E48">
        <f t="shared" si="0"/>
        <v>21</v>
      </c>
      <c r="F48">
        <f t="shared" si="1"/>
        <v>441</v>
      </c>
      <c r="H48">
        <f>IFERROR(VLOOKUP(A48,MalRout2019!A:C,3,0), )</f>
        <v>0.28352217867391344</v>
      </c>
    </row>
    <row r="49" spans="1:8" x14ac:dyDescent="0.25">
      <c r="A49" t="s">
        <v>15</v>
      </c>
      <c r="B49">
        <v>5.91</v>
      </c>
      <c r="C49">
        <v>48</v>
      </c>
      <c r="D49">
        <f>IFERROR(VLOOKUP(A49,MalRout2019!A:B,2,0), )</f>
        <v>55</v>
      </c>
      <c r="E49">
        <f t="shared" si="0"/>
        <v>-7</v>
      </c>
      <c r="F49">
        <f t="shared" si="1"/>
        <v>49</v>
      </c>
      <c r="H49">
        <f>IFERROR(VLOOKUP(A49,MalRout2019!A:C,3,0), )</f>
        <v>0.4733466791076103</v>
      </c>
    </row>
    <row r="50" spans="1:8" x14ac:dyDescent="0.25">
      <c r="A50" t="s">
        <v>10</v>
      </c>
      <c r="B50">
        <v>5.8</v>
      </c>
      <c r="C50">
        <v>49</v>
      </c>
      <c r="D50">
        <f>IFERROR(VLOOKUP(A50,MalRout2019!A:B,2,0), )</f>
        <v>39</v>
      </c>
      <c r="E50">
        <f t="shared" si="0"/>
        <v>10</v>
      </c>
      <c r="F50">
        <f t="shared" si="1"/>
        <v>100</v>
      </c>
      <c r="H50">
        <f>IFERROR(VLOOKUP(A50,MalRout2019!A:C,3,0), )</f>
        <v>0.37655617251930151</v>
      </c>
    </row>
    <row r="51" spans="1:8" x14ac:dyDescent="0.25">
      <c r="A51" t="s">
        <v>42</v>
      </c>
      <c r="B51">
        <v>5.66</v>
      </c>
      <c r="C51">
        <v>50</v>
      </c>
      <c r="D51">
        <f>IFERROR(VLOOKUP(A51,MalRout2019!A:B,2,0), )</f>
        <v>28</v>
      </c>
      <c r="E51">
        <f t="shared" si="0"/>
        <v>22</v>
      </c>
      <c r="F51">
        <f t="shared" si="1"/>
        <v>484</v>
      </c>
      <c r="H51">
        <f>IFERROR(VLOOKUP(A51,MalRout2019!A:C,3,0), )</f>
        <v>0.2989445963663685</v>
      </c>
    </row>
    <row r="52" spans="1:8" x14ac:dyDescent="0.25">
      <c r="A52" t="s">
        <v>1</v>
      </c>
      <c r="B52">
        <v>5.64</v>
      </c>
      <c r="C52">
        <v>51</v>
      </c>
      <c r="D52">
        <f>IFERROR(VLOOKUP(A52,MalRout2019!A:B,2,0), )</f>
        <v>9</v>
      </c>
      <c r="E52">
        <f t="shared" si="0"/>
        <v>42</v>
      </c>
      <c r="F52">
        <f t="shared" si="1"/>
        <v>1764</v>
      </c>
      <c r="H52">
        <f>IFERROR(VLOOKUP(A52,MalRout2019!A:C,3,0), )</f>
        <v>0.18596826106008185</v>
      </c>
    </row>
    <row r="53" spans="1:8" x14ac:dyDescent="0.25">
      <c r="A53" t="s">
        <v>62</v>
      </c>
      <c r="B53">
        <v>5.62</v>
      </c>
      <c r="C53">
        <v>52</v>
      </c>
      <c r="D53">
        <f>IFERROR(VLOOKUP(A53,MalRout2019!A:B,2,0), )</f>
        <v>12</v>
      </c>
      <c r="E53">
        <f t="shared" si="0"/>
        <v>40</v>
      </c>
      <c r="F53">
        <f t="shared" si="1"/>
        <v>1600</v>
      </c>
      <c r="H53">
        <f>IFERROR(VLOOKUP(A53,MalRout2019!A:C,3,0), )</f>
        <v>0.19683115926232195</v>
      </c>
    </row>
    <row r="54" spans="1:8" x14ac:dyDescent="0.25">
      <c r="A54" t="s">
        <v>45</v>
      </c>
      <c r="B54">
        <v>5.48</v>
      </c>
      <c r="C54">
        <v>53</v>
      </c>
      <c r="D54">
        <f>IFERROR(VLOOKUP(A54,MalRout2019!A:B,2,0), )</f>
        <v>46</v>
      </c>
      <c r="E54">
        <f t="shared" si="0"/>
        <v>7</v>
      </c>
      <c r="F54">
        <f t="shared" si="1"/>
        <v>49</v>
      </c>
      <c r="H54">
        <f>IFERROR(VLOOKUP(A54,MalRout2019!A:C,3,0), )</f>
        <v>0.40493505438214794</v>
      </c>
    </row>
    <row r="55" spans="1:8" x14ac:dyDescent="0.25">
      <c r="A55" t="s">
        <v>40</v>
      </c>
      <c r="B55">
        <v>5.44</v>
      </c>
      <c r="C55">
        <v>54</v>
      </c>
      <c r="D55">
        <f>IFERROR(VLOOKUP(A55,MalRout2019!A:B,2,0), )</f>
        <v>35</v>
      </c>
      <c r="E55">
        <f t="shared" si="0"/>
        <v>19</v>
      </c>
      <c r="F55">
        <f t="shared" si="1"/>
        <v>361</v>
      </c>
      <c r="H55">
        <f>IFERROR(VLOOKUP(A55,MalRout2019!A:C,3,0), )</f>
        <v>0.32788924175379053</v>
      </c>
    </row>
    <row r="56" spans="1:8" x14ac:dyDescent="0.25">
      <c r="A56" t="s">
        <v>20</v>
      </c>
      <c r="B56">
        <v>5.4</v>
      </c>
      <c r="C56">
        <v>55</v>
      </c>
      <c r="D56">
        <f>IFERROR(VLOOKUP(A56,MalRout2019!A:B,2,0), )</f>
        <v>54</v>
      </c>
      <c r="E56">
        <f t="shared" si="0"/>
        <v>1</v>
      </c>
      <c r="F56">
        <f t="shared" si="1"/>
        <v>1</v>
      </c>
      <c r="H56">
        <f>IFERROR(VLOOKUP(A56,MalRout2019!A:C,3,0), )</f>
        <v>0.47185162300674788</v>
      </c>
    </row>
    <row r="57" spans="1:8" x14ac:dyDescent="0.25">
      <c r="A57" t="s">
        <v>80</v>
      </c>
      <c r="B57">
        <v>5.28</v>
      </c>
      <c r="C57">
        <v>56</v>
      </c>
      <c r="D57">
        <f>IFERROR(VLOOKUP(A57,MalRout2019!A:B,2,0), )</f>
        <v>52</v>
      </c>
      <c r="E57">
        <f t="shared" si="0"/>
        <v>4</v>
      </c>
      <c r="F57">
        <f t="shared" si="1"/>
        <v>16</v>
      </c>
      <c r="H57">
        <f>IFERROR(VLOOKUP(A57,MalRout2019!A:C,3,0), )</f>
        <v>0.46616295781214967</v>
      </c>
    </row>
    <row r="58" spans="1:8" x14ac:dyDescent="0.25">
      <c r="A58" t="s">
        <v>18</v>
      </c>
      <c r="B58">
        <v>4.8099999999999996</v>
      </c>
      <c r="C58">
        <v>57</v>
      </c>
      <c r="D58">
        <f>IFERROR(VLOOKUP(A58,MalRout2019!A:B,2,0), )</f>
        <v>64</v>
      </c>
      <c r="E58">
        <f t="shared" si="0"/>
        <v>-7</v>
      </c>
      <c r="F58">
        <f t="shared" si="1"/>
        <v>49</v>
      </c>
      <c r="H58">
        <f>IFERROR(VLOOKUP(A58,MalRout2019!A:C,3,0), )</f>
        <v>0.74524069100009327</v>
      </c>
    </row>
    <row r="59" spans="1:8" x14ac:dyDescent="0.25">
      <c r="A59" t="s">
        <v>49</v>
      </c>
      <c r="B59">
        <v>4.8</v>
      </c>
      <c r="C59">
        <v>58</v>
      </c>
      <c r="D59">
        <f>IFERROR(VLOOKUP(A59,MalRout2019!A:B,2,0), )</f>
        <v>16</v>
      </c>
      <c r="E59">
        <f t="shared" si="0"/>
        <v>42</v>
      </c>
      <c r="F59">
        <f t="shared" si="1"/>
        <v>1764</v>
      </c>
      <c r="H59">
        <f>IFERROR(VLOOKUP(A59,MalRout2019!A:C,3,0), )</f>
        <v>0.21295344690447038</v>
      </c>
    </row>
    <row r="60" spans="1:8" x14ac:dyDescent="0.25">
      <c r="A60" t="s">
        <v>82</v>
      </c>
      <c r="B60">
        <v>4.3099999999999996</v>
      </c>
      <c r="C60">
        <v>59</v>
      </c>
      <c r="D60">
        <f>IFERROR(VLOOKUP(A60,MalRout2019!A:B,2,0), )</f>
        <v>8</v>
      </c>
      <c r="E60">
        <f t="shared" si="0"/>
        <v>51</v>
      </c>
      <c r="F60">
        <f t="shared" si="1"/>
        <v>2601</v>
      </c>
      <c r="H60">
        <f>IFERROR(VLOOKUP(A60,MalRout2019!A:C,3,0), )</f>
        <v>0.18018164178462476</v>
      </c>
    </row>
    <row r="61" spans="1:8" x14ac:dyDescent="0.25">
      <c r="A61" t="s">
        <v>59</v>
      </c>
      <c r="B61">
        <v>4.2</v>
      </c>
      <c r="C61">
        <v>60</v>
      </c>
      <c r="D61">
        <f>IFERROR(VLOOKUP(A61,MalRout2019!A:B,2,0), )</f>
        <v>27</v>
      </c>
      <c r="E61">
        <f t="shared" si="0"/>
        <v>33</v>
      </c>
      <c r="F61">
        <f t="shared" si="1"/>
        <v>1089</v>
      </c>
      <c r="H61">
        <f>IFERROR(VLOOKUP(A61,MalRout2019!A:C,3,0), )</f>
        <v>0.29084137045699288</v>
      </c>
    </row>
    <row r="62" spans="1:8" x14ac:dyDescent="0.25">
      <c r="A62" t="s">
        <v>78</v>
      </c>
      <c r="B62">
        <v>3.77</v>
      </c>
      <c r="C62">
        <v>61</v>
      </c>
      <c r="D62">
        <f>IFERROR(VLOOKUP(A62,MalRout2019!A:B,2,0), )</f>
        <v>51</v>
      </c>
      <c r="E62">
        <f t="shared" si="0"/>
        <v>10</v>
      </c>
      <c r="F62">
        <f t="shared" si="1"/>
        <v>100</v>
      </c>
      <c r="H62">
        <f>IFERROR(VLOOKUP(A62,MalRout2019!A:C,3,0), )</f>
        <v>0.43412499842220165</v>
      </c>
    </row>
    <row r="63" spans="1:8" x14ac:dyDescent="0.25">
      <c r="F63">
        <f>SUM(F2:F62)</f>
        <v>35677</v>
      </c>
    </row>
    <row r="64" spans="1:8" x14ac:dyDescent="0.25">
      <c r="F64">
        <f>61*(61^2-1)</f>
        <v>226920</v>
      </c>
    </row>
    <row r="65" spans="6:8" x14ac:dyDescent="0.25">
      <c r="F65">
        <f>1-((6*F63)/F64)</f>
        <v>5.6663141195134825E-2</v>
      </c>
      <c r="H65">
        <f>CORREL(B2:B62,H2:H62)</f>
        <v>-0.12922508850075687</v>
      </c>
    </row>
  </sheetData>
  <sortState xmlns:xlrd2="http://schemas.microsoft.com/office/spreadsheetml/2017/richdata2" ref="A2:B62">
    <sortCondition descending="1" ref="B2:B6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D67BF-D262-42C5-A66A-4BB41376A9E7}">
  <dimension ref="A1:H67"/>
  <sheetViews>
    <sheetView topLeftCell="A52" workbookViewId="0">
      <selection activeCell="F67" sqref="F67"/>
    </sheetView>
  </sheetViews>
  <sheetFormatPr defaultRowHeight="15" x14ac:dyDescent="0.25"/>
  <cols>
    <col min="1" max="1" width="13" customWidth="1"/>
    <col min="6" max="6" width="11.7109375" bestFit="1" customWidth="1"/>
  </cols>
  <sheetData>
    <row r="1" spans="1:8" ht="30" x14ac:dyDescent="0.25">
      <c r="A1" t="s">
        <v>0</v>
      </c>
      <c r="B1" t="s">
        <v>69</v>
      </c>
      <c r="C1" t="s">
        <v>71</v>
      </c>
      <c r="D1" s="2" t="s">
        <v>73</v>
      </c>
      <c r="E1" s="2" t="s">
        <v>74</v>
      </c>
      <c r="F1" s="2" t="s">
        <v>75</v>
      </c>
    </row>
    <row r="2" spans="1:8" x14ac:dyDescent="0.25">
      <c r="A2" t="s">
        <v>6</v>
      </c>
      <c r="B2">
        <v>0.90981862956071535</v>
      </c>
      <c r="C2">
        <v>1</v>
      </c>
      <c r="D2">
        <f>IFERROR(VLOOKUP(A2,MalRout2019!A:B,2,0), )</f>
        <v>45</v>
      </c>
      <c r="E2">
        <f>C2-D2</f>
        <v>-44</v>
      </c>
      <c r="F2">
        <f>E2^2</f>
        <v>1936</v>
      </c>
      <c r="H2">
        <f>IFERROR(VLOOKUP(A2,MalRout2019!A:C,3,0), )</f>
        <v>0.40112130900943532</v>
      </c>
    </row>
    <row r="3" spans="1:8" x14ac:dyDescent="0.25">
      <c r="A3" t="s">
        <v>14</v>
      </c>
      <c r="B3">
        <v>0.90474540660362091</v>
      </c>
      <c r="C3">
        <v>2</v>
      </c>
      <c r="D3">
        <f>IFERROR(VLOOKUP(A3,MalRout2019!A:B,2,0), )</f>
        <v>42</v>
      </c>
      <c r="E3">
        <f t="shared" ref="E3:E64" si="0">C3-D3</f>
        <v>-40</v>
      </c>
      <c r="F3">
        <f t="shared" ref="F3:F64" si="1">E3^2</f>
        <v>1600</v>
      </c>
      <c r="H3">
        <f>IFERROR(VLOOKUP(A3,MalRout2019!A:C,3,0), )</f>
        <v>0.39579297497180921</v>
      </c>
    </row>
    <row r="4" spans="1:8" x14ac:dyDescent="0.25">
      <c r="A4" t="s">
        <v>19</v>
      </c>
      <c r="B4">
        <v>0.89114402845742546</v>
      </c>
      <c r="C4">
        <v>3</v>
      </c>
      <c r="D4">
        <f>IFERROR(VLOOKUP(A4,MalRout2019!A:B,2,0), )</f>
        <v>3</v>
      </c>
      <c r="E4">
        <f t="shared" si="0"/>
        <v>0</v>
      </c>
      <c r="F4">
        <f t="shared" si="1"/>
        <v>0</v>
      </c>
      <c r="H4">
        <f>IFERROR(VLOOKUP(A4,MalRout2019!A:C,3,0), )</f>
        <v>9.0038402736197981E-2</v>
      </c>
    </row>
    <row r="5" spans="1:8" x14ac:dyDescent="0.25">
      <c r="A5" t="s">
        <v>56</v>
      </c>
      <c r="B5">
        <v>0.86911904853371325</v>
      </c>
      <c r="C5">
        <v>4</v>
      </c>
      <c r="D5">
        <f>IFERROR(VLOOKUP(A5,MalRout2019!A:B,2,0), )</f>
        <v>41</v>
      </c>
      <c r="E5">
        <f t="shared" si="0"/>
        <v>-37</v>
      </c>
      <c r="F5">
        <f t="shared" si="1"/>
        <v>1369</v>
      </c>
      <c r="H5">
        <f>IFERROR(VLOOKUP(A5,MalRout2019!A:C,3,0), )</f>
        <v>0.39420633677030448</v>
      </c>
    </row>
    <row r="6" spans="1:8" x14ac:dyDescent="0.25">
      <c r="A6" t="s">
        <v>26</v>
      </c>
      <c r="B6">
        <v>0.86853559037264649</v>
      </c>
      <c r="C6">
        <v>5</v>
      </c>
      <c r="D6">
        <f>IFERROR(VLOOKUP(A6,MalRout2019!A:B,2,0), )</f>
        <v>2</v>
      </c>
      <c r="E6">
        <f t="shared" si="0"/>
        <v>3</v>
      </c>
      <c r="F6">
        <f t="shared" si="1"/>
        <v>9</v>
      </c>
      <c r="H6">
        <f>IFERROR(VLOOKUP(A6,MalRout2019!A:C,3,0), )</f>
        <v>6.8743439096951978E-2</v>
      </c>
    </row>
    <row r="7" spans="1:8" x14ac:dyDescent="0.25">
      <c r="A7" t="s">
        <v>24</v>
      </c>
      <c r="B7">
        <v>0.86014304896157268</v>
      </c>
      <c r="C7">
        <v>6</v>
      </c>
      <c r="D7">
        <f>IFERROR(VLOOKUP(A7,MalRout2019!A:B,2,0), )</f>
        <v>43</v>
      </c>
      <c r="E7">
        <f t="shared" si="0"/>
        <v>-37</v>
      </c>
      <c r="F7">
        <f t="shared" si="1"/>
        <v>1369</v>
      </c>
      <c r="H7">
        <f>IFERROR(VLOOKUP(A7,MalRout2019!A:C,3,0), )</f>
        <v>0.39628523269096938</v>
      </c>
    </row>
    <row r="8" spans="1:8" x14ac:dyDescent="0.25">
      <c r="A8" t="s">
        <v>57</v>
      </c>
      <c r="B8">
        <v>0.84675328916328274</v>
      </c>
      <c r="C8">
        <v>7</v>
      </c>
      <c r="D8">
        <f>IFERROR(VLOOKUP(A8,MalRout2019!A:B,2,0), )</f>
        <v>38</v>
      </c>
      <c r="E8">
        <f t="shared" si="0"/>
        <v>-31</v>
      </c>
      <c r="F8">
        <f t="shared" si="1"/>
        <v>961</v>
      </c>
      <c r="H8">
        <f>IFERROR(VLOOKUP(A8,MalRout2019!A:C,3,0), )</f>
        <v>0.37645972656714399</v>
      </c>
    </row>
    <row r="9" spans="1:8" x14ac:dyDescent="0.25">
      <c r="A9" t="s">
        <v>30</v>
      </c>
      <c r="B9">
        <v>0.83413355740130823</v>
      </c>
      <c r="C9">
        <v>8</v>
      </c>
      <c r="D9">
        <f>IFERROR(VLOOKUP(A9,MalRout2019!A:B,2,0), )</f>
        <v>33</v>
      </c>
      <c r="E9">
        <f t="shared" si="0"/>
        <v>-25</v>
      </c>
      <c r="F9">
        <f t="shared" si="1"/>
        <v>625</v>
      </c>
      <c r="H9">
        <f>IFERROR(VLOOKUP(A9,MalRout2019!A:C,3,0), )</f>
        <v>0.316644947570629</v>
      </c>
    </row>
    <row r="10" spans="1:8" x14ac:dyDescent="0.25">
      <c r="A10" t="s">
        <v>81</v>
      </c>
      <c r="B10">
        <v>0.8144505373517883</v>
      </c>
      <c r="C10">
        <v>9</v>
      </c>
      <c r="D10">
        <f>IFERROR(VLOOKUP(A10,MalRout2019!A:B,2,0), )</f>
        <v>49</v>
      </c>
      <c r="E10">
        <f t="shared" si="0"/>
        <v>-40</v>
      </c>
      <c r="F10">
        <f t="shared" si="1"/>
        <v>1600</v>
      </c>
      <c r="H10">
        <f>IFERROR(VLOOKUP(A10,MalRout2019!A:C,3,0), )</f>
        <v>0.42888829748262569</v>
      </c>
    </row>
    <row r="11" spans="1:8" x14ac:dyDescent="0.25">
      <c r="A11" t="s">
        <v>29</v>
      </c>
      <c r="B11">
        <v>0.78489408968766805</v>
      </c>
      <c r="C11">
        <v>10</v>
      </c>
      <c r="D11">
        <f>IFERROR(VLOOKUP(A11,MalRout2019!A:B,2,0), )</f>
        <v>25</v>
      </c>
      <c r="E11">
        <f t="shared" si="0"/>
        <v>-15</v>
      </c>
      <c r="F11">
        <f t="shared" si="1"/>
        <v>225</v>
      </c>
      <c r="H11">
        <f>IFERROR(VLOOKUP(A11,MalRout2019!A:C,3,0), )</f>
        <v>0.27398504006564184</v>
      </c>
    </row>
    <row r="12" spans="1:8" x14ac:dyDescent="0.25">
      <c r="A12" t="s">
        <v>21</v>
      </c>
      <c r="B12">
        <v>0.78471691684668832</v>
      </c>
      <c r="C12">
        <v>11</v>
      </c>
      <c r="D12">
        <f>IFERROR(VLOOKUP(A12,MalRout2019!A:B,2,0), )</f>
        <v>40</v>
      </c>
      <c r="E12">
        <f t="shared" si="0"/>
        <v>-29</v>
      </c>
      <c r="F12">
        <f t="shared" si="1"/>
        <v>841</v>
      </c>
      <c r="H12">
        <f>IFERROR(VLOOKUP(A12,MalRout2019!A:C,3,0), )</f>
        <v>0.39089590878344693</v>
      </c>
    </row>
    <row r="13" spans="1:8" x14ac:dyDescent="0.25">
      <c r="A13" t="s">
        <v>46</v>
      </c>
      <c r="B13">
        <v>0.75050135768661608</v>
      </c>
      <c r="C13">
        <v>12</v>
      </c>
      <c r="D13">
        <f>IFERROR(VLOOKUP(A13,MalRout2019!A:B,2,0), )</f>
        <v>44</v>
      </c>
      <c r="E13">
        <f t="shared" si="0"/>
        <v>-32</v>
      </c>
      <c r="F13">
        <f t="shared" si="1"/>
        <v>1024</v>
      </c>
      <c r="H13">
        <f>IFERROR(VLOOKUP(A13,MalRout2019!A:C,3,0), )</f>
        <v>0.39844220291570442</v>
      </c>
    </row>
    <row r="14" spans="1:8" x14ac:dyDescent="0.25">
      <c r="A14" t="s">
        <v>23</v>
      </c>
      <c r="B14">
        <v>0.74876660330349021</v>
      </c>
      <c r="C14">
        <v>13</v>
      </c>
      <c r="D14">
        <f>IFERROR(VLOOKUP(A14,MalRout2019!A:B,2,0), )</f>
        <v>29</v>
      </c>
      <c r="E14">
        <f t="shared" si="0"/>
        <v>-16</v>
      </c>
      <c r="F14">
        <f t="shared" si="1"/>
        <v>256</v>
      </c>
      <c r="H14">
        <f>IFERROR(VLOOKUP(A14,MalRout2019!A:C,3,0), )</f>
        <v>0.30781682477527383</v>
      </c>
    </row>
    <row r="15" spans="1:8" x14ac:dyDescent="0.25">
      <c r="A15" t="s">
        <v>25</v>
      </c>
      <c r="B15">
        <v>0.73077588687860195</v>
      </c>
      <c r="C15">
        <v>14</v>
      </c>
      <c r="D15">
        <f>IFERROR(VLOOKUP(A15,MalRout2019!A:B,2,0), )</f>
        <v>11</v>
      </c>
      <c r="E15">
        <f t="shared" si="0"/>
        <v>3</v>
      </c>
      <c r="F15">
        <f t="shared" si="1"/>
        <v>9</v>
      </c>
      <c r="H15">
        <f>IFERROR(VLOOKUP(A15,MalRout2019!A:C,3,0), )</f>
        <v>0.19348630565490987</v>
      </c>
    </row>
    <row r="16" spans="1:8" x14ac:dyDescent="0.25">
      <c r="A16" t="s">
        <v>47</v>
      </c>
      <c r="B16">
        <v>0.71953051624654329</v>
      </c>
      <c r="C16">
        <v>15</v>
      </c>
      <c r="D16">
        <f>IFERROR(VLOOKUP(A16,MalRout2019!A:B,2,0), )</f>
        <v>14</v>
      </c>
      <c r="E16">
        <f t="shared" si="0"/>
        <v>1</v>
      </c>
      <c r="F16">
        <f t="shared" si="1"/>
        <v>1</v>
      </c>
      <c r="H16">
        <f>IFERROR(VLOOKUP(A16,MalRout2019!A:C,3,0), )</f>
        <v>0.20880311244750585</v>
      </c>
    </row>
    <row r="17" spans="1:8" x14ac:dyDescent="0.25">
      <c r="A17" t="s">
        <v>43</v>
      </c>
      <c r="B17">
        <v>0.65582951239744636</v>
      </c>
      <c r="C17">
        <v>16</v>
      </c>
      <c r="D17">
        <f>IFERROR(VLOOKUP(A17,MalRout2019!A:B,2,0), )</f>
        <v>20</v>
      </c>
      <c r="E17">
        <f t="shared" si="0"/>
        <v>-4</v>
      </c>
      <c r="F17">
        <f t="shared" si="1"/>
        <v>16</v>
      </c>
      <c r="H17">
        <f>IFERROR(VLOOKUP(A17,MalRout2019!A:C,3,0), )</f>
        <v>0.23191084629857239</v>
      </c>
    </row>
    <row r="18" spans="1:8" x14ac:dyDescent="0.25">
      <c r="A18" t="s">
        <v>5</v>
      </c>
      <c r="B18">
        <v>0.65218020813499789</v>
      </c>
      <c r="C18">
        <v>17</v>
      </c>
      <c r="D18">
        <f>IFERROR(VLOOKUP(A18,MalRout2019!A:B,2,0), )</f>
        <v>19</v>
      </c>
      <c r="E18">
        <f t="shared" si="0"/>
        <v>-2</v>
      </c>
      <c r="F18">
        <f t="shared" si="1"/>
        <v>4</v>
      </c>
      <c r="H18">
        <f>IFERROR(VLOOKUP(A18,MalRout2019!A:C,3,0), )</f>
        <v>0.22565271470077011</v>
      </c>
    </row>
    <row r="19" spans="1:8" x14ac:dyDescent="0.25">
      <c r="A19" t="s">
        <v>51</v>
      </c>
      <c r="B19">
        <v>0.6378767630621609</v>
      </c>
      <c r="C19">
        <v>18</v>
      </c>
      <c r="D19">
        <f>IFERROR(VLOOKUP(A19,MalRout2019!A:B,2,0), )</f>
        <v>50</v>
      </c>
      <c r="E19">
        <f t="shared" si="0"/>
        <v>-32</v>
      </c>
      <c r="F19">
        <f t="shared" si="1"/>
        <v>1024</v>
      </c>
      <c r="H19">
        <f>IFERROR(VLOOKUP(A19,MalRout2019!A:C,3,0), )</f>
        <v>0.42931198523261827</v>
      </c>
    </row>
    <row r="20" spans="1:8" x14ac:dyDescent="0.25">
      <c r="A20" t="s">
        <v>12</v>
      </c>
      <c r="B20">
        <v>0.63758377056547877</v>
      </c>
      <c r="C20">
        <v>19</v>
      </c>
      <c r="D20">
        <f>IFERROR(VLOOKUP(A20,MalRout2019!A:B,2,0), )</f>
        <v>24</v>
      </c>
      <c r="E20">
        <f t="shared" si="0"/>
        <v>-5</v>
      </c>
      <c r="F20">
        <f t="shared" si="1"/>
        <v>25</v>
      </c>
      <c r="H20">
        <f>IFERROR(VLOOKUP(A20,MalRout2019!A:C,3,0), )</f>
        <v>0.27270214291553119</v>
      </c>
    </row>
    <row r="21" spans="1:8" x14ac:dyDescent="0.25">
      <c r="A21" t="s">
        <v>27</v>
      </c>
      <c r="B21">
        <v>0.63705958581048239</v>
      </c>
      <c r="C21">
        <v>20</v>
      </c>
      <c r="D21">
        <f>IFERROR(VLOOKUP(A21,MalRout2019!A:B,2,0), )</f>
        <v>57</v>
      </c>
      <c r="E21">
        <f t="shared" si="0"/>
        <v>-37</v>
      </c>
      <c r="F21">
        <f t="shared" si="1"/>
        <v>1369</v>
      </c>
      <c r="H21">
        <f>IFERROR(VLOOKUP(A21,MalRout2019!A:C,3,0), )</f>
        <v>0.51431535191506772</v>
      </c>
    </row>
    <row r="22" spans="1:8" x14ac:dyDescent="0.25">
      <c r="A22" t="s">
        <v>3</v>
      </c>
      <c r="B22">
        <v>0.63147180920575385</v>
      </c>
      <c r="C22">
        <v>21</v>
      </c>
      <c r="D22">
        <f>IFERROR(VLOOKUP(A22,MalRout2019!A:B,2,0), )</f>
        <v>7</v>
      </c>
      <c r="E22">
        <f t="shared" si="0"/>
        <v>14</v>
      </c>
      <c r="F22">
        <f t="shared" si="1"/>
        <v>196</v>
      </c>
      <c r="H22">
        <f>IFERROR(VLOOKUP(A22,MalRout2019!A:C,3,0), )</f>
        <v>0.16979194261652997</v>
      </c>
    </row>
    <row r="23" spans="1:8" x14ac:dyDescent="0.25">
      <c r="A23" t="s">
        <v>28</v>
      </c>
      <c r="B23">
        <v>0.6312964806245045</v>
      </c>
      <c r="C23">
        <v>22</v>
      </c>
      <c r="D23">
        <f>IFERROR(VLOOKUP(A23,MalRout2019!A:B,2,0), )</f>
        <v>53</v>
      </c>
      <c r="E23">
        <f t="shared" si="0"/>
        <v>-31</v>
      </c>
      <c r="F23">
        <f t="shared" si="1"/>
        <v>961</v>
      </c>
      <c r="H23">
        <f>IFERROR(VLOOKUP(A23,MalRout2019!A:C,3,0), )</f>
        <v>0.46715266803494326</v>
      </c>
    </row>
    <row r="24" spans="1:8" x14ac:dyDescent="0.25">
      <c r="A24" t="s">
        <v>38</v>
      </c>
      <c r="B24">
        <v>0.63006288444757819</v>
      </c>
      <c r="C24">
        <v>23</v>
      </c>
      <c r="D24">
        <f>IFERROR(VLOOKUP(A24,MalRout2019!A:B,2,0), )</f>
        <v>37</v>
      </c>
      <c r="E24">
        <f t="shared" si="0"/>
        <v>-14</v>
      </c>
      <c r="F24">
        <f t="shared" si="1"/>
        <v>196</v>
      </c>
      <c r="H24">
        <f>IFERROR(VLOOKUP(A24,MalRout2019!A:C,3,0), )</f>
        <v>0.35724606231279021</v>
      </c>
    </row>
    <row r="25" spans="1:8" x14ac:dyDescent="0.25">
      <c r="A25" t="s">
        <v>16</v>
      </c>
      <c r="B25">
        <v>0.62501315015886783</v>
      </c>
      <c r="C25">
        <v>24</v>
      </c>
      <c r="D25">
        <f>IFERROR(VLOOKUP(A25,MalRout2019!A:B,2,0), )</f>
        <v>15</v>
      </c>
      <c r="E25">
        <f t="shared" si="0"/>
        <v>9</v>
      </c>
      <c r="F25">
        <f t="shared" si="1"/>
        <v>81</v>
      </c>
      <c r="H25">
        <f>IFERROR(VLOOKUP(A25,MalRout2019!A:C,3,0), )</f>
        <v>0.21227365431081802</v>
      </c>
    </row>
    <row r="26" spans="1:8" x14ac:dyDescent="0.25">
      <c r="A26" t="s">
        <v>37</v>
      </c>
      <c r="B26">
        <v>0.6122255150673549</v>
      </c>
      <c r="C26">
        <v>25</v>
      </c>
      <c r="D26">
        <f>IFERROR(VLOOKUP(A26,MalRout2019!A:B,2,0), )</f>
        <v>34</v>
      </c>
      <c r="E26">
        <f t="shared" si="0"/>
        <v>-9</v>
      </c>
      <c r="F26">
        <f t="shared" si="1"/>
        <v>81</v>
      </c>
      <c r="H26">
        <f>IFERROR(VLOOKUP(A26,MalRout2019!A:C,3,0), )</f>
        <v>0.3239525695339901</v>
      </c>
    </row>
    <row r="27" spans="1:8" x14ac:dyDescent="0.25">
      <c r="A27" t="s">
        <v>35</v>
      </c>
      <c r="B27">
        <v>0.59299428778727037</v>
      </c>
      <c r="C27">
        <v>26</v>
      </c>
      <c r="D27">
        <f>IFERROR(VLOOKUP(A27,MalRout2019!A:B,2,0), )</f>
        <v>30</v>
      </c>
      <c r="E27">
        <f t="shared" si="0"/>
        <v>-4</v>
      </c>
      <c r="F27">
        <f t="shared" si="1"/>
        <v>16</v>
      </c>
      <c r="H27">
        <f>IFERROR(VLOOKUP(A27,MalRout2019!A:C,3,0), )</f>
        <v>0.30938604053856567</v>
      </c>
    </row>
    <row r="28" spans="1:8" x14ac:dyDescent="0.25">
      <c r="A28" t="s">
        <v>61</v>
      </c>
      <c r="B28">
        <v>0.58862550177701733</v>
      </c>
      <c r="C28">
        <v>27</v>
      </c>
      <c r="D28">
        <f>IFERROR(VLOOKUP(A28,MalRout2019!A:B,2,0), )</f>
        <v>4</v>
      </c>
      <c r="E28">
        <f t="shared" si="0"/>
        <v>23</v>
      </c>
      <c r="F28">
        <f t="shared" si="1"/>
        <v>529</v>
      </c>
      <c r="H28">
        <f>IFERROR(VLOOKUP(A28,MalRout2019!A:C,3,0), )</f>
        <v>0.15380027712575087</v>
      </c>
    </row>
    <row r="29" spans="1:8" x14ac:dyDescent="0.25">
      <c r="A29" t="s">
        <v>33</v>
      </c>
      <c r="B29">
        <v>0.58527474906641241</v>
      </c>
      <c r="C29">
        <v>28</v>
      </c>
      <c r="D29">
        <f>IFERROR(VLOOKUP(A29,MalRout2019!A:B,2,0), )</f>
        <v>5</v>
      </c>
      <c r="E29">
        <f t="shared" si="0"/>
        <v>23</v>
      </c>
      <c r="F29">
        <f t="shared" si="1"/>
        <v>529</v>
      </c>
      <c r="H29">
        <f>IFERROR(VLOOKUP(A29,MalRout2019!A:C,3,0), )</f>
        <v>0.16799486654671944</v>
      </c>
    </row>
    <row r="30" spans="1:8" x14ac:dyDescent="0.25">
      <c r="A30" t="s">
        <v>31</v>
      </c>
      <c r="B30">
        <v>0.58362599219751221</v>
      </c>
      <c r="C30">
        <v>29</v>
      </c>
      <c r="D30">
        <f>IFERROR(VLOOKUP(A30,MalRout2019!A:B,2,0), )</f>
        <v>58</v>
      </c>
      <c r="E30">
        <f t="shared" si="0"/>
        <v>-29</v>
      </c>
      <c r="F30">
        <f t="shared" si="1"/>
        <v>841</v>
      </c>
      <c r="H30">
        <f>IFERROR(VLOOKUP(A30,MalRout2019!A:C,3,0), )</f>
        <v>0.53023867501522404</v>
      </c>
    </row>
    <row r="31" spans="1:8" x14ac:dyDescent="0.25">
      <c r="A31" t="s">
        <v>36</v>
      </c>
      <c r="B31">
        <v>0.58188038077631887</v>
      </c>
      <c r="C31">
        <v>30</v>
      </c>
      <c r="D31">
        <f>IFERROR(VLOOKUP(A31,MalRout2019!A:B,2,0), )</f>
        <v>1</v>
      </c>
      <c r="E31">
        <f t="shared" si="0"/>
        <v>29</v>
      </c>
      <c r="F31">
        <f t="shared" si="1"/>
        <v>841</v>
      </c>
      <c r="H31">
        <f>IFERROR(VLOOKUP(A31,MalRout2019!A:C,3,0), )</f>
        <v>5.020317186154314E-2</v>
      </c>
    </row>
    <row r="32" spans="1:8" x14ac:dyDescent="0.25">
      <c r="A32" t="s">
        <v>53</v>
      </c>
      <c r="B32">
        <v>0.58035911744637447</v>
      </c>
      <c r="C32">
        <v>31</v>
      </c>
      <c r="D32">
        <f>IFERROR(VLOOKUP(A32,MalRout2019!A:B,2,0), )</f>
        <v>10</v>
      </c>
      <c r="E32">
        <f t="shared" si="0"/>
        <v>21</v>
      </c>
      <c r="F32">
        <f t="shared" si="1"/>
        <v>441</v>
      </c>
      <c r="H32">
        <f>IFERROR(VLOOKUP(A32,MalRout2019!A:C,3,0), )</f>
        <v>0.1890228435085177</v>
      </c>
    </row>
    <row r="33" spans="1:8" x14ac:dyDescent="0.25">
      <c r="A33" t="s">
        <v>48</v>
      </c>
      <c r="B33">
        <v>0.57704606870407349</v>
      </c>
      <c r="C33">
        <v>32</v>
      </c>
      <c r="D33">
        <f>IFERROR(VLOOKUP(A33,MalRout2019!A:B,2,0), )</f>
        <v>21</v>
      </c>
      <c r="E33">
        <f t="shared" si="0"/>
        <v>11</v>
      </c>
      <c r="F33">
        <f t="shared" si="1"/>
        <v>121</v>
      </c>
      <c r="H33">
        <f>IFERROR(VLOOKUP(A33,MalRout2019!A:C,3,0), )</f>
        <v>0.23556478314245521</v>
      </c>
    </row>
    <row r="34" spans="1:8" x14ac:dyDescent="0.25">
      <c r="A34" t="s">
        <v>50</v>
      </c>
      <c r="B34">
        <v>0.55927345319823485</v>
      </c>
      <c r="C34">
        <v>33</v>
      </c>
      <c r="D34">
        <f>IFERROR(VLOOKUP(A34,MalRout2019!A:B,2,0), )</f>
        <v>56</v>
      </c>
      <c r="E34">
        <f t="shared" si="0"/>
        <v>-23</v>
      </c>
      <c r="F34">
        <f t="shared" si="1"/>
        <v>529</v>
      </c>
      <c r="H34">
        <f>IFERROR(VLOOKUP(A34,MalRout2019!A:C,3,0), )</f>
        <v>0.48354674979603463</v>
      </c>
    </row>
    <row r="35" spans="1:8" x14ac:dyDescent="0.25">
      <c r="A35" t="s">
        <v>17</v>
      </c>
      <c r="B35">
        <v>0.55390341326493131</v>
      </c>
      <c r="C35">
        <v>34</v>
      </c>
      <c r="D35">
        <f>IFERROR(VLOOKUP(A35,MalRout2019!A:B,2,0), )</f>
        <v>17</v>
      </c>
      <c r="E35">
        <f t="shared" si="0"/>
        <v>17</v>
      </c>
      <c r="F35">
        <f t="shared" si="1"/>
        <v>289</v>
      </c>
      <c r="H35">
        <f>IFERROR(VLOOKUP(A35,MalRout2019!A:C,3,0), )</f>
        <v>0.21501494763561757</v>
      </c>
    </row>
    <row r="36" spans="1:8" x14ac:dyDescent="0.25">
      <c r="A36" t="s">
        <v>54</v>
      </c>
      <c r="B36">
        <v>0.55299146051697501</v>
      </c>
      <c r="C36">
        <v>35</v>
      </c>
      <c r="D36">
        <f>IFERROR(VLOOKUP(A36,MalRout2019!A:B,2,0), )</f>
        <v>36</v>
      </c>
      <c r="E36">
        <f t="shared" si="0"/>
        <v>-1</v>
      </c>
      <c r="F36">
        <f t="shared" si="1"/>
        <v>1</v>
      </c>
      <c r="H36">
        <f>IFERROR(VLOOKUP(A36,MalRout2019!A:C,3,0), )</f>
        <v>0.34059135783433392</v>
      </c>
    </row>
    <row r="37" spans="1:8" x14ac:dyDescent="0.25">
      <c r="A37" t="s">
        <v>55</v>
      </c>
      <c r="B37">
        <v>0.54019709431738794</v>
      </c>
      <c r="C37">
        <v>36</v>
      </c>
      <c r="D37">
        <f>IFERROR(VLOOKUP(A37,MalRout2019!A:B,2,0), )</f>
        <v>48</v>
      </c>
      <c r="E37">
        <f t="shared" si="0"/>
        <v>-12</v>
      </c>
      <c r="F37">
        <f t="shared" si="1"/>
        <v>144</v>
      </c>
      <c r="H37">
        <f>IFERROR(VLOOKUP(A37,MalRout2019!A:C,3,0), )</f>
        <v>0.42482649871951461</v>
      </c>
    </row>
    <row r="38" spans="1:8" x14ac:dyDescent="0.25">
      <c r="A38" t="s">
        <v>41</v>
      </c>
      <c r="B38">
        <v>0.53325361637866364</v>
      </c>
      <c r="C38">
        <v>37</v>
      </c>
      <c r="D38">
        <f>IFERROR(VLOOKUP(A38,MalRout2019!A:B,2,0), )</f>
        <v>26</v>
      </c>
      <c r="E38">
        <f t="shared" si="0"/>
        <v>11</v>
      </c>
      <c r="F38">
        <f t="shared" si="1"/>
        <v>121</v>
      </c>
      <c r="H38">
        <f>IFERROR(VLOOKUP(A38,MalRout2019!A:C,3,0), )</f>
        <v>0.28352217867391344</v>
      </c>
    </row>
    <row r="39" spans="1:8" x14ac:dyDescent="0.25">
      <c r="A39" t="s">
        <v>39</v>
      </c>
      <c r="B39">
        <v>0.52839816492673453</v>
      </c>
      <c r="C39">
        <v>38</v>
      </c>
      <c r="D39">
        <f>IFERROR(VLOOKUP(A39,MalRout2019!A:B,2,0), )</f>
        <v>22</v>
      </c>
      <c r="E39">
        <f t="shared" si="0"/>
        <v>16</v>
      </c>
      <c r="F39">
        <f t="shared" si="1"/>
        <v>256</v>
      </c>
      <c r="H39">
        <f>IFERROR(VLOOKUP(A39,MalRout2019!A:C,3,0), )</f>
        <v>0.25816447970376577</v>
      </c>
    </row>
    <row r="40" spans="1:8" x14ac:dyDescent="0.25">
      <c r="A40" t="s">
        <v>44</v>
      </c>
      <c r="B40">
        <v>0.52184164560876656</v>
      </c>
      <c r="C40">
        <v>39</v>
      </c>
      <c r="D40">
        <f>IFERROR(VLOOKUP(A40,MalRout2019!A:B,2,0), )</f>
        <v>18</v>
      </c>
      <c r="E40">
        <f t="shared" si="0"/>
        <v>21</v>
      </c>
      <c r="F40">
        <f t="shared" si="1"/>
        <v>441</v>
      </c>
      <c r="H40">
        <f>IFERROR(VLOOKUP(A40,MalRout2019!A:C,3,0), )</f>
        <v>0.22286331657142858</v>
      </c>
    </row>
    <row r="41" spans="1:8" x14ac:dyDescent="0.25">
      <c r="A41" t="s">
        <v>22</v>
      </c>
      <c r="B41">
        <v>0.52008983619241922</v>
      </c>
      <c r="C41">
        <v>40</v>
      </c>
      <c r="D41">
        <f>IFERROR(VLOOKUP(A41,MalRout2019!A:B,2,0), )</f>
        <v>59</v>
      </c>
      <c r="E41">
        <f t="shared" si="0"/>
        <v>-19</v>
      </c>
      <c r="F41">
        <f t="shared" si="1"/>
        <v>361</v>
      </c>
      <c r="H41">
        <f>IFERROR(VLOOKUP(A41,MalRout2019!A:C,3,0), )</f>
        <v>0.54628107085808775</v>
      </c>
    </row>
    <row r="42" spans="1:8" x14ac:dyDescent="0.25">
      <c r="A42" t="s">
        <v>13</v>
      </c>
      <c r="B42">
        <v>0.51810970378139276</v>
      </c>
      <c r="C42">
        <v>41</v>
      </c>
      <c r="D42">
        <f>IFERROR(VLOOKUP(A42,MalRout2019!A:B,2,0), )</f>
        <v>61</v>
      </c>
      <c r="E42">
        <f t="shared" si="0"/>
        <v>-20</v>
      </c>
      <c r="F42">
        <f t="shared" si="1"/>
        <v>400</v>
      </c>
      <c r="H42">
        <f>IFERROR(VLOOKUP(A42,MalRout2019!A:C,3,0), )</f>
        <v>0.57782179133632272</v>
      </c>
    </row>
    <row r="43" spans="1:8" x14ac:dyDescent="0.25">
      <c r="A43" t="s">
        <v>32</v>
      </c>
      <c r="B43">
        <v>0.5142839194957497</v>
      </c>
      <c r="C43">
        <v>42</v>
      </c>
      <c r="D43">
        <f>IFERROR(VLOOKUP(A43,MalRout2019!A:B,2,0), )</f>
        <v>31</v>
      </c>
      <c r="E43">
        <f t="shared" si="0"/>
        <v>11</v>
      </c>
      <c r="F43">
        <f t="shared" si="1"/>
        <v>121</v>
      </c>
      <c r="H43">
        <f>IFERROR(VLOOKUP(A43,MalRout2019!A:C,3,0), )</f>
        <v>0.31165107843441275</v>
      </c>
    </row>
    <row r="44" spans="1:8" x14ac:dyDescent="0.25">
      <c r="A44" t="s">
        <v>10</v>
      </c>
      <c r="B44">
        <v>0.50898789945284473</v>
      </c>
      <c r="C44">
        <v>43</v>
      </c>
      <c r="D44">
        <f>IFERROR(VLOOKUP(A44,MalRout2019!A:B,2,0), )</f>
        <v>39</v>
      </c>
      <c r="E44">
        <f t="shared" si="0"/>
        <v>4</v>
      </c>
      <c r="F44">
        <f t="shared" si="1"/>
        <v>16</v>
      </c>
      <c r="H44">
        <f>IFERROR(VLOOKUP(A44,MalRout2019!A:C,3,0), )</f>
        <v>0.37655617251930151</v>
      </c>
    </row>
    <row r="45" spans="1:8" x14ac:dyDescent="0.25">
      <c r="A45" t="s">
        <v>52</v>
      </c>
      <c r="B45">
        <v>0.48748497532787638</v>
      </c>
      <c r="C45">
        <v>44</v>
      </c>
      <c r="D45">
        <f>IFERROR(VLOOKUP(A45,MalRout2019!A:B,2,0), )</f>
        <v>60</v>
      </c>
      <c r="E45">
        <f t="shared" si="0"/>
        <v>-16</v>
      </c>
      <c r="F45">
        <f t="shared" si="1"/>
        <v>256</v>
      </c>
      <c r="H45">
        <f>IFERROR(VLOOKUP(A45,MalRout2019!A:C,3,0), )</f>
        <v>0.54925085004730068</v>
      </c>
    </row>
    <row r="46" spans="1:8" x14ac:dyDescent="0.25">
      <c r="A46" t="s">
        <v>42</v>
      </c>
      <c r="B46">
        <v>0.48700442411163258</v>
      </c>
      <c r="C46">
        <v>45</v>
      </c>
      <c r="D46">
        <f>IFERROR(VLOOKUP(A46,MalRout2019!A:B,2,0), )</f>
        <v>28</v>
      </c>
      <c r="E46">
        <f t="shared" si="0"/>
        <v>17</v>
      </c>
      <c r="F46">
        <f t="shared" si="1"/>
        <v>289</v>
      </c>
      <c r="H46">
        <f>IFERROR(VLOOKUP(A46,MalRout2019!A:C,3,0), )</f>
        <v>0.2989445963663685</v>
      </c>
    </row>
    <row r="47" spans="1:8" x14ac:dyDescent="0.25">
      <c r="A47" t="s">
        <v>8</v>
      </c>
      <c r="B47">
        <v>0.4667243333815268</v>
      </c>
      <c r="C47">
        <v>46</v>
      </c>
      <c r="D47">
        <f>IFERROR(VLOOKUP(A47,MalRout2019!A:B,2,0), )</f>
        <v>47</v>
      </c>
      <c r="E47">
        <f t="shared" si="0"/>
        <v>-1</v>
      </c>
      <c r="F47">
        <f t="shared" si="1"/>
        <v>1</v>
      </c>
      <c r="H47">
        <f>IFERROR(VLOOKUP(A47,MalRout2019!A:C,3,0), )</f>
        <v>0.40751038374731008</v>
      </c>
    </row>
    <row r="48" spans="1:8" x14ac:dyDescent="0.25">
      <c r="A48" t="s">
        <v>77</v>
      </c>
      <c r="B48">
        <v>0.45517451139857373</v>
      </c>
      <c r="C48">
        <v>47</v>
      </c>
      <c r="D48">
        <f>IFERROR(VLOOKUP(A48,MalRout2019!A:B,2,0), )</f>
        <v>63</v>
      </c>
      <c r="E48">
        <f t="shared" si="0"/>
        <v>-16</v>
      </c>
      <c r="F48">
        <f t="shared" si="1"/>
        <v>256</v>
      </c>
      <c r="H48">
        <f>IFERROR(VLOOKUP(A48,MalRout2019!A:C,3,0), )</f>
        <v>0.71209711615632054</v>
      </c>
    </row>
    <row r="49" spans="1:8" x14ac:dyDescent="0.25">
      <c r="A49" t="s">
        <v>11</v>
      </c>
      <c r="B49">
        <v>0.45449192726016885</v>
      </c>
      <c r="C49">
        <v>48</v>
      </c>
      <c r="D49">
        <f>IFERROR(VLOOKUP(A49,MalRout2019!A:B,2,0), )</f>
        <v>23</v>
      </c>
      <c r="E49">
        <f t="shared" si="0"/>
        <v>25</v>
      </c>
      <c r="F49">
        <f t="shared" si="1"/>
        <v>625</v>
      </c>
      <c r="H49">
        <f>IFERROR(VLOOKUP(A49,MalRout2019!A:C,3,0), )</f>
        <v>0.26336317721331676</v>
      </c>
    </row>
    <row r="50" spans="1:8" x14ac:dyDescent="0.25">
      <c r="A50" t="s">
        <v>40</v>
      </c>
      <c r="B50">
        <v>0.42044821390996445</v>
      </c>
      <c r="C50">
        <v>49</v>
      </c>
      <c r="D50">
        <f>IFERROR(VLOOKUP(A50,MalRout2019!A:B,2,0), )</f>
        <v>35</v>
      </c>
      <c r="E50">
        <f t="shared" si="0"/>
        <v>14</v>
      </c>
      <c r="F50">
        <f t="shared" si="1"/>
        <v>196</v>
      </c>
      <c r="H50">
        <f>IFERROR(VLOOKUP(A50,MalRout2019!A:C,3,0), )</f>
        <v>0.32788924175379053</v>
      </c>
    </row>
    <row r="51" spans="1:8" x14ac:dyDescent="0.25">
      <c r="A51" t="s">
        <v>62</v>
      </c>
      <c r="B51">
        <v>0.41714472492009746</v>
      </c>
      <c r="C51">
        <v>50</v>
      </c>
      <c r="D51">
        <f>IFERROR(VLOOKUP(A51,MalRout2019!A:B,2,0), )</f>
        <v>12</v>
      </c>
      <c r="E51">
        <f t="shared" si="0"/>
        <v>38</v>
      </c>
      <c r="F51">
        <f t="shared" si="1"/>
        <v>1444</v>
      </c>
      <c r="H51">
        <f>IFERROR(VLOOKUP(A51,MalRout2019!A:C,3,0), )</f>
        <v>0.19683115926232195</v>
      </c>
    </row>
    <row r="52" spans="1:8" x14ac:dyDescent="0.25">
      <c r="A52" t="s">
        <v>7</v>
      </c>
      <c r="B52">
        <v>0.41045956050069637</v>
      </c>
      <c r="C52">
        <v>51</v>
      </c>
      <c r="D52">
        <f>IFERROR(VLOOKUP(A52,MalRout2019!A:B,2,0), )</f>
        <v>32</v>
      </c>
      <c r="E52">
        <f t="shared" si="0"/>
        <v>19</v>
      </c>
      <c r="F52">
        <f t="shared" si="1"/>
        <v>361</v>
      </c>
      <c r="H52">
        <f>IFERROR(VLOOKUP(A52,MalRout2019!A:C,3,0), )</f>
        <v>0.31473106380802574</v>
      </c>
    </row>
    <row r="53" spans="1:8" x14ac:dyDescent="0.25">
      <c r="A53" t="s">
        <v>60</v>
      </c>
      <c r="B53">
        <v>0.40512071436273073</v>
      </c>
      <c r="C53">
        <v>52</v>
      </c>
      <c r="D53">
        <f>IFERROR(VLOOKUP(A53,MalRout2019!A:B,2,0), )</f>
        <v>62</v>
      </c>
      <c r="E53">
        <f t="shared" si="0"/>
        <v>-10</v>
      </c>
      <c r="F53">
        <f t="shared" si="1"/>
        <v>100</v>
      </c>
      <c r="H53">
        <f>IFERROR(VLOOKUP(A53,MalRout2019!A:C,3,0), )</f>
        <v>0.63712446954483581</v>
      </c>
    </row>
    <row r="54" spans="1:8" x14ac:dyDescent="0.25">
      <c r="A54" t="s">
        <v>15</v>
      </c>
      <c r="B54">
        <v>0.40460323022121897</v>
      </c>
      <c r="C54">
        <v>53</v>
      </c>
      <c r="D54">
        <f>IFERROR(VLOOKUP(A54,MalRout2019!A:B,2,0), )</f>
        <v>55</v>
      </c>
      <c r="E54">
        <f t="shared" si="0"/>
        <v>-2</v>
      </c>
      <c r="F54">
        <f t="shared" si="1"/>
        <v>4</v>
      </c>
      <c r="H54">
        <f>IFERROR(VLOOKUP(A54,MalRout2019!A:C,3,0), )</f>
        <v>0.4733466791076103</v>
      </c>
    </row>
    <row r="55" spans="1:8" x14ac:dyDescent="0.25">
      <c r="A55" t="s">
        <v>18</v>
      </c>
      <c r="B55">
        <v>0.4008517312373806</v>
      </c>
      <c r="C55">
        <v>54</v>
      </c>
      <c r="D55">
        <f>IFERROR(VLOOKUP(A55,MalRout2019!A:B,2,0), )</f>
        <v>64</v>
      </c>
      <c r="E55">
        <f t="shared" si="0"/>
        <v>-10</v>
      </c>
      <c r="F55">
        <f t="shared" si="1"/>
        <v>100</v>
      </c>
      <c r="H55">
        <f>IFERROR(VLOOKUP(A55,MalRout2019!A:C,3,0), )</f>
        <v>0.74524069100009327</v>
      </c>
    </row>
    <row r="56" spans="1:8" x14ac:dyDescent="0.25">
      <c r="A56" t="s">
        <v>1</v>
      </c>
      <c r="B56">
        <v>0.39769270524198957</v>
      </c>
      <c r="C56">
        <v>55</v>
      </c>
      <c r="D56">
        <f>IFERROR(VLOOKUP(A56,MalRout2019!A:B,2,0), )</f>
        <v>9</v>
      </c>
      <c r="E56">
        <f t="shared" si="0"/>
        <v>46</v>
      </c>
      <c r="F56">
        <f t="shared" si="1"/>
        <v>2116</v>
      </c>
      <c r="H56">
        <f>IFERROR(VLOOKUP(A56,MalRout2019!A:C,3,0), )</f>
        <v>0.18596826106008185</v>
      </c>
    </row>
    <row r="57" spans="1:8" x14ac:dyDescent="0.25">
      <c r="A57" t="s">
        <v>45</v>
      </c>
      <c r="B57">
        <v>0.37405028747743563</v>
      </c>
      <c r="C57">
        <v>56</v>
      </c>
      <c r="D57">
        <f>IFERROR(VLOOKUP(A57,MalRout2019!A:B,2,0), )</f>
        <v>46</v>
      </c>
      <c r="E57">
        <f t="shared" si="0"/>
        <v>10</v>
      </c>
      <c r="F57">
        <f t="shared" si="1"/>
        <v>100</v>
      </c>
      <c r="H57">
        <f>IFERROR(VLOOKUP(A57,MalRout2019!A:C,3,0), )</f>
        <v>0.40493505438214794</v>
      </c>
    </row>
    <row r="58" spans="1:8" x14ac:dyDescent="0.25">
      <c r="A58" t="s">
        <v>58</v>
      </c>
      <c r="B58">
        <v>0.34482063851533457</v>
      </c>
      <c r="C58">
        <v>57</v>
      </c>
      <c r="D58">
        <f>IFERROR(VLOOKUP(A58,MalRout2019!A:B,2,0), )</f>
        <v>6</v>
      </c>
      <c r="E58">
        <f t="shared" si="0"/>
        <v>51</v>
      </c>
      <c r="F58">
        <f t="shared" si="1"/>
        <v>2601</v>
      </c>
      <c r="H58">
        <f>IFERROR(VLOOKUP(A58,MalRout2019!A:C,3,0), )</f>
        <v>0.16883999057172744</v>
      </c>
    </row>
    <row r="59" spans="1:8" x14ac:dyDescent="0.25">
      <c r="A59" t="s">
        <v>20</v>
      </c>
      <c r="B59">
        <v>0.34470588134898072</v>
      </c>
      <c r="C59">
        <v>58</v>
      </c>
      <c r="D59">
        <f>IFERROR(VLOOKUP(A59,MalRout2019!A:B,2,0), )</f>
        <v>54</v>
      </c>
      <c r="E59">
        <f t="shared" si="0"/>
        <v>4</v>
      </c>
      <c r="F59">
        <f t="shared" si="1"/>
        <v>16</v>
      </c>
      <c r="H59">
        <f>IFERROR(VLOOKUP(A59,MalRout2019!A:C,3,0), )</f>
        <v>0.47185162300674788</v>
      </c>
    </row>
    <row r="60" spans="1:8" x14ac:dyDescent="0.25">
      <c r="A60" t="s">
        <v>80</v>
      </c>
      <c r="B60">
        <v>0.33784643902554545</v>
      </c>
      <c r="C60">
        <v>59</v>
      </c>
      <c r="D60">
        <f>IFERROR(VLOOKUP(A60,MalRout2019!A:B,2,0), )</f>
        <v>52</v>
      </c>
      <c r="E60">
        <f t="shared" si="0"/>
        <v>7</v>
      </c>
      <c r="F60">
        <f t="shared" si="1"/>
        <v>49</v>
      </c>
      <c r="H60">
        <f>IFERROR(VLOOKUP(A60,MalRout2019!A:C,3,0), )</f>
        <v>0.46616295781214967</v>
      </c>
    </row>
    <row r="61" spans="1:8" x14ac:dyDescent="0.25">
      <c r="A61" t="s">
        <v>49</v>
      </c>
      <c r="B61">
        <v>0.30721370592312058</v>
      </c>
      <c r="C61">
        <v>60</v>
      </c>
      <c r="D61">
        <f>IFERROR(VLOOKUP(A61,MalRout2019!A:B,2,0), )</f>
        <v>16</v>
      </c>
      <c r="E61">
        <f t="shared" si="0"/>
        <v>44</v>
      </c>
      <c r="F61">
        <f t="shared" si="1"/>
        <v>1936</v>
      </c>
      <c r="H61">
        <f>IFERROR(VLOOKUP(A61,MalRout2019!A:C,3,0), )</f>
        <v>0.21295344690447038</v>
      </c>
    </row>
    <row r="62" spans="1:8" x14ac:dyDescent="0.25">
      <c r="A62" t="s">
        <v>82</v>
      </c>
      <c r="B62">
        <v>0.2614231986848477</v>
      </c>
      <c r="C62">
        <v>61</v>
      </c>
      <c r="D62">
        <f>IFERROR(VLOOKUP(A62,MalRout2019!A:B,2,0), )</f>
        <v>8</v>
      </c>
      <c r="E62">
        <f t="shared" si="0"/>
        <v>53</v>
      </c>
      <c r="F62">
        <f t="shared" si="1"/>
        <v>2809</v>
      </c>
      <c r="H62">
        <f>IFERROR(VLOOKUP(A62,MalRout2019!A:C,3,0), )</f>
        <v>0.18018164178462476</v>
      </c>
    </row>
    <row r="63" spans="1:8" x14ac:dyDescent="0.25">
      <c r="A63" t="s">
        <v>59</v>
      </c>
      <c r="B63">
        <v>0.22686376566069522</v>
      </c>
      <c r="C63">
        <v>62</v>
      </c>
      <c r="D63">
        <f>IFERROR(VLOOKUP(A63,MalRout2019!A:B,2,0), )</f>
        <v>27</v>
      </c>
      <c r="E63">
        <f t="shared" si="0"/>
        <v>35</v>
      </c>
      <c r="F63">
        <f t="shared" si="1"/>
        <v>1225</v>
      </c>
      <c r="H63">
        <f>IFERROR(VLOOKUP(A63,MalRout2019!A:C,3,0), )</f>
        <v>0.29084137045699288</v>
      </c>
    </row>
    <row r="64" spans="1:8" x14ac:dyDescent="0.25">
      <c r="A64" t="s">
        <v>78</v>
      </c>
      <c r="B64">
        <v>0.21446102966010308</v>
      </c>
      <c r="C64">
        <v>63</v>
      </c>
      <c r="D64">
        <f>IFERROR(VLOOKUP(A64,MalRout2019!A:B,2,0), )</f>
        <v>51</v>
      </c>
      <c r="E64">
        <f t="shared" si="0"/>
        <v>12</v>
      </c>
      <c r="F64">
        <f t="shared" si="1"/>
        <v>144</v>
      </c>
      <c r="H64">
        <f>IFERROR(VLOOKUP(A64,MalRout2019!A:C,3,0), )</f>
        <v>0.43412499842220165</v>
      </c>
    </row>
    <row r="65" spans="6:8" x14ac:dyDescent="0.25">
      <c r="F65">
        <f>SUM(F2:F64)</f>
        <v>36403</v>
      </c>
    </row>
    <row r="66" spans="6:8" x14ac:dyDescent="0.25">
      <c r="F66">
        <f>63*(63^2-1)</f>
        <v>249984</v>
      </c>
    </row>
    <row r="67" spans="6:8" x14ac:dyDescent="0.25">
      <c r="F67">
        <f>1-((6*F65)/F66)</f>
        <v>0.12627208141321045</v>
      </c>
      <c r="H67">
        <f>CORREL(B2:B64,H2:H64)</f>
        <v>-0.15598053937041875</v>
      </c>
    </row>
  </sheetData>
  <sortState xmlns:xlrd2="http://schemas.microsoft.com/office/spreadsheetml/2017/richdata2" ref="A2:B64">
    <sortCondition descending="1" ref="B2:B6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68DFB-8B47-450C-9DB6-0E1F407E96C6}">
  <dimension ref="A1:H68"/>
  <sheetViews>
    <sheetView topLeftCell="A46" workbookViewId="0">
      <selection activeCell="F68" sqref="F68"/>
    </sheetView>
  </sheetViews>
  <sheetFormatPr defaultRowHeight="15" x14ac:dyDescent="0.25"/>
  <cols>
    <col min="1" max="1" width="13" customWidth="1"/>
    <col min="6" max="6" width="11.7109375" bestFit="1" customWidth="1"/>
  </cols>
  <sheetData>
    <row r="1" spans="1:8" ht="30" x14ac:dyDescent="0.25">
      <c r="A1" t="s">
        <v>0</v>
      </c>
      <c r="B1" t="s">
        <v>70</v>
      </c>
      <c r="C1" t="s">
        <v>71</v>
      </c>
      <c r="D1" s="2" t="s">
        <v>73</v>
      </c>
      <c r="E1" s="2" t="s">
        <v>74</v>
      </c>
      <c r="F1" s="2" t="s">
        <v>75</v>
      </c>
    </row>
    <row r="2" spans="1:8" x14ac:dyDescent="0.25">
      <c r="A2" t="s">
        <v>26</v>
      </c>
      <c r="B2">
        <v>15</v>
      </c>
      <c r="C2">
        <v>1</v>
      </c>
      <c r="D2">
        <f>IFERROR(VLOOKUP(A2,MalRout2019!A:B,2,0), )</f>
        <v>2</v>
      </c>
      <c r="E2">
        <f>C2-D2</f>
        <v>-1</v>
      </c>
      <c r="F2">
        <f>E2^2</f>
        <v>1</v>
      </c>
      <c r="H2">
        <f>IFERROR(VLOOKUP(A2,MalRout2019!A:C,3,0), )</f>
        <v>6.8743439096951978E-2</v>
      </c>
    </row>
    <row r="3" spans="1:8" x14ac:dyDescent="0.25">
      <c r="A3" t="s">
        <v>19</v>
      </c>
      <c r="B3">
        <v>16</v>
      </c>
      <c r="C3">
        <v>2</v>
      </c>
      <c r="D3">
        <f>IFERROR(VLOOKUP(A3,MalRout2019!A:B,2,0), )</f>
        <v>3</v>
      </c>
      <c r="E3">
        <f t="shared" ref="E3:E65" si="0">C3-D3</f>
        <v>-1</v>
      </c>
      <c r="F3">
        <f t="shared" ref="F3:F65" si="1">E3^2</f>
        <v>1</v>
      </c>
      <c r="H3">
        <f>IFERROR(VLOOKUP(A3,MalRout2019!A:C,3,0), )</f>
        <v>9.0038402736197981E-2</v>
      </c>
    </row>
    <row r="4" spans="1:8" x14ac:dyDescent="0.25">
      <c r="A4" t="s">
        <v>14</v>
      </c>
      <c r="B4">
        <v>18</v>
      </c>
      <c r="C4">
        <v>3</v>
      </c>
      <c r="D4">
        <f>IFERROR(VLOOKUP(A4,MalRout2019!A:B,2,0), )</f>
        <v>42</v>
      </c>
      <c r="E4">
        <f t="shared" si="0"/>
        <v>-39</v>
      </c>
      <c r="F4">
        <f t="shared" si="1"/>
        <v>1521</v>
      </c>
      <c r="H4">
        <f>IFERROR(VLOOKUP(A4,MalRout2019!A:C,3,0), )</f>
        <v>0.39579297497180921</v>
      </c>
    </row>
    <row r="5" spans="1:8" x14ac:dyDescent="0.25">
      <c r="A5" t="s">
        <v>24</v>
      </c>
      <c r="B5">
        <v>20</v>
      </c>
      <c r="C5">
        <v>4</v>
      </c>
      <c r="D5">
        <f>IFERROR(VLOOKUP(A5,MalRout2019!A:B,2,0), )</f>
        <v>43</v>
      </c>
      <c r="E5">
        <f t="shared" si="0"/>
        <v>-39</v>
      </c>
      <c r="F5">
        <f t="shared" si="1"/>
        <v>1521</v>
      </c>
      <c r="H5">
        <f>IFERROR(VLOOKUP(A5,MalRout2019!A:C,3,0), )</f>
        <v>0.39628523269096938</v>
      </c>
    </row>
    <row r="6" spans="1:8" x14ac:dyDescent="0.25">
      <c r="A6" t="s">
        <v>6</v>
      </c>
      <c r="B6">
        <v>22</v>
      </c>
      <c r="C6">
        <v>5</v>
      </c>
      <c r="D6">
        <f>IFERROR(VLOOKUP(A6,MalRout2019!A:B,2,0), )</f>
        <v>45</v>
      </c>
      <c r="E6">
        <f t="shared" si="0"/>
        <v>-40</v>
      </c>
      <c r="F6">
        <f t="shared" si="1"/>
        <v>1600</v>
      </c>
      <c r="H6">
        <f>IFERROR(VLOOKUP(A6,MalRout2019!A:C,3,0), )</f>
        <v>0.40112130900943532</v>
      </c>
    </row>
    <row r="7" spans="1:8" x14ac:dyDescent="0.25">
      <c r="A7" t="s">
        <v>57</v>
      </c>
      <c r="B7">
        <v>23</v>
      </c>
      <c r="C7">
        <v>6</v>
      </c>
      <c r="D7">
        <f>IFERROR(VLOOKUP(A7,MalRout2019!A:B,2,0), )</f>
        <v>38</v>
      </c>
      <c r="E7">
        <f t="shared" si="0"/>
        <v>-32</v>
      </c>
      <c r="F7">
        <f t="shared" si="1"/>
        <v>1024</v>
      </c>
      <c r="H7">
        <f>IFERROR(VLOOKUP(A7,MalRout2019!A:C,3,0), )</f>
        <v>0.37645972656714399</v>
      </c>
    </row>
    <row r="8" spans="1:8" x14ac:dyDescent="0.25">
      <c r="A8" t="s">
        <v>56</v>
      </c>
      <c r="B8">
        <v>25</v>
      </c>
      <c r="C8">
        <v>7</v>
      </c>
      <c r="D8">
        <f>IFERROR(VLOOKUP(A8,MalRout2019!A:B,2,0), )</f>
        <v>41</v>
      </c>
      <c r="E8">
        <f t="shared" si="0"/>
        <v>-34</v>
      </c>
      <c r="F8">
        <f t="shared" si="1"/>
        <v>1156</v>
      </c>
      <c r="H8">
        <f>IFERROR(VLOOKUP(A8,MalRout2019!A:C,3,0), )</f>
        <v>0.39420633677030448</v>
      </c>
    </row>
    <row r="9" spans="1:8" x14ac:dyDescent="0.25">
      <c r="A9" t="s">
        <v>21</v>
      </c>
      <c r="B9">
        <v>26</v>
      </c>
      <c r="C9">
        <v>8</v>
      </c>
      <c r="D9">
        <f>IFERROR(VLOOKUP(A9,MalRout2019!A:B,2,0), )</f>
        <v>40</v>
      </c>
      <c r="E9">
        <f t="shared" si="0"/>
        <v>-32</v>
      </c>
      <c r="F9">
        <f t="shared" si="1"/>
        <v>1024</v>
      </c>
      <c r="H9">
        <f>IFERROR(VLOOKUP(A9,MalRout2019!A:C,3,0), )</f>
        <v>0.39089590878344693</v>
      </c>
    </row>
    <row r="10" spans="1:8" x14ac:dyDescent="0.25">
      <c r="A10" t="s">
        <v>30</v>
      </c>
      <c r="B10">
        <v>27</v>
      </c>
      <c r="C10">
        <v>9</v>
      </c>
      <c r="D10">
        <f>IFERROR(VLOOKUP(A10,MalRout2019!A:B,2,0), )</f>
        <v>33</v>
      </c>
      <c r="E10">
        <f t="shared" si="0"/>
        <v>-24</v>
      </c>
      <c r="F10">
        <f t="shared" si="1"/>
        <v>576</v>
      </c>
      <c r="H10">
        <f>IFERROR(VLOOKUP(A10,MalRout2019!A:C,3,0), )</f>
        <v>0.316644947570629</v>
      </c>
    </row>
    <row r="11" spans="1:8" x14ac:dyDescent="0.25">
      <c r="A11" t="s">
        <v>29</v>
      </c>
      <c r="B11">
        <v>31</v>
      </c>
      <c r="C11">
        <v>10</v>
      </c>
      <c r="D11">
        <f>IFERROR(VLOOKUP(A11,MalRout2019!A:B,2,0), )</f>
        <v>25</v>
      </c>
      <c r="E11">
        <f t="shared" si="0"/>
        <v>-15</v>
      </c>
      <c r="F11">
        <f t="shared" si="1"/>
        <v>225</v>
      </c>
      <c r="H11">
        <f>IFERROR(VLOOKUP(A11,MalRout2019!A:C,3,0), )</f>
        <v>0.27398504006564184</v>
      </c>
    </row>
    <row r="12" spans="1:8" x14ac:dyDescent="0.25">
      <c r="A12" t="s">
        <v>81</v>
      </c>
      <c r="B12">
        <v>34</v>
      </c>
      <c r="C12">
        <v>11</v>
      </c>
      <c r="D12">
        <f>IFERROR(VLOOKUP(A12,MalRout2019!A:B,2,0), )</f>
        <v>49</v>
      </c>
      <c r="E12">
        <f t="shared" si="0"/>
        <v>-38</v>
      </c>
      <c r="F12">
        <f t="shared" si="1"/>
        <v>1444</v>
      </c>
      <c r="H12">
        <f>IFERROR(VLOOKUP(A12,MalRout2019!A:C,3,0), )</f>
        <v>0.42888829748262569</v>
      </c>
    </row>
    <row r="13" spans="1:8" x14ac:dyDescent="0.25">
      <c r="A13" t="s">
        <v>47</v>
      </c>
      <c r="B13">
        <v>38</v>
      </c>
      <c r="C13">
        <v>12</v>
      </c>
      <c r="D13">
        <f>IFERROR(VLOOKUP(A13,MalRout2019!A:B,2,0), )</f>
        <v>14</v>
      </c>
      <c r="E13">
        <f t="shared" si="0"/>
        <v>-2</v>
      </c>
      <c r="F13">
        <f t="shared" si="1"/>
        <v>4</v>
      </c>
      <c r="H13">
        <f>IFERROR(VLOOKUP(A13,MalRout2019!A:C,3,0), )</f>
        <v>0.20880311244750585</v>
      </c>
    </row>
    <row r="14" spans="1:8" x14ac:dyDescent="0.25">
      <c r="A14" t="s">
        <v>27</v>
      </c>
      <c r="B14">
        <v>43</v>
      </c>
      <c r="C14">
        <v>13</v>
      </c>
      <c r="D14">
        <f>IFERROR(VLOOKUP(A14,MalRout2019!A:B,2,0), )</f>
        <v>57</v>
      </c>
      <c r="E14">
        <f t="shared" si="0"/>
        <v>-44</v>
      </c>
      <c r="F14">
        <f t="shared" si="1"/>
        <v>1936</v>
      </c>
      <c r="H14">
        <f>IFERROR(VLOOKUP(A14,MalRout2019!A:C,3,0), )</f>
        <v>0.51431535191506772</v>
      </c>
    </row>
    <row r="15" spans="1:8" x14ac:dyDescent="0.25">
      <c r="A15" t="s">
        <v>25</v>
      </c>
      <c r="B15">
        <v>44</v>
      </c>
      <c r="C15">
        <v>14</v>
      </c>
      <c r="D15">
        <f>IFERROR(VLOOKUP(A15,MalRout2019!A:B,2,0), )</f>
        <v>11</v>
      </c>
      <c r="E15">
        <f t="shared" si="0"/>
        <v>3</v>
      </c>
      <c r="F15">
        <f t="shared" si="1"/>
        <v>9</v>
      </c>
      <c r="H15">
        <f>IFERROR(VLOOKUP(A15,MalRout2019!A:C,3,0), )</f>
        <v>0.19348630565490987</v>
      </c>
    </row>
    <row r="16" spans="1:8" x14ac:dyDescent="0.25">
      <c r="A16" t="s">
        <v>43</v>
      </c>
      <c r="B16">
        <v>44</v>
      </c>
      <c r="C16">
        <v>15</v>
      </c>
      <c r="D16">
        <f>IFERROR(VLOOKUP(A16,MalRout2019!A:B,2,0), )</f>
        <v>20</v>
      </c>
      <c r="E16">
        <f t="shared" si="0"/>
        <v>-5</v>
      </c>
      <c r="F16">
        <f t="shared" si="1"/>
        <v>25</v>
      </c>
      <c r="H16">
        <f>IFERROR(VLOOKUP(A16,MalRout2019!A:C,3,0), )</f>
        <v>0.23191084629857239</v>
      </c>
    </row>
    <row r="17" spans="1:8" x14ac:dyDescent="0.25">
      <c r="A17" t="s">
        <v>36</v>
      </c>
      <c r="B17">
        <v>45</v>
      </c>
      <c r="C17">
        <v>16</v>
      </c>
      <c r="D17">
        <f>IFERROR(VLOOKUP(A17,MalRout2019!A:B,2,0), )</f>
        <v>1</v>
      </c>
      <c r="E17">
        <f t="shared" si="0"/>
        <v>15</v>
      </c>
      <c r="F17">
        <f t="shared" si="1"/>
        <v>225</v>
      </c>
      <c r="H17">
        <f>IFERROR(VLOOKUP(A17,MalRout2019!A:C,3,0), )</f>
        <v>5.020317186154314E-2</v>
      </c>
    </row>
    <row r="18" spans="1:8" x14ac:dyDescent="0.25">
      <c r="A18" t="s">
        <v>3</v>
      </c>
      <c r="B18">
        <v>46</v>
      </c>
      <c r="C18">
        <v>17</v>
      </c>
      <c r="D18">
        <f>IFERROR(VLOOKUP(A18,MalRout2019!A:B,2,0), )</f>
        <v>7</v>
      </c>
      <c r="E18">
        <f t="shared" si="0"/>
        <v>10</v>
      </c>
      <c r="F18">
        <f t="shared" si="1"/>
        <v>100</v>
      </c>
      <c r="H18">
        <f>IFERROR(VLOOKUP(A18,MalRout2019!A:C,3,0), )</f>
        <v>0.16979194261652997</v>
      </c>
    </row>
    <row r="19" spans="1:8" x14ac:dyDescent="0.25">
      <c r="A19" t="s">
        <v>12</v>
      </c>
      <c r="B19">
        <v>47</v>
      </c>
      <c r="C19">
        <v>18</v>
      </c>
      <c r="D19">
        <f>IFERROR(VLOOKUP(A19,MalRout2019!A:B,2,0), )</f>
        <v>24</v>
      </c>
      <c r="E19">
        <f t="shared" si="0"/>
        <v>-6</v>
      </c>
      <c r="F19">
        <f t="shared" si="1"/>
        <v>36</v>
      </c>
      <c r="H19">
        <f>IFERROR(VLOOKUP(A19,MalRout2019!A:C,3,0), )</f>
        <v>0.27270214291553119</v>
      </c>
    </row>
    <row r="20" spans="1:8" x14ac:dyDescent="0.25">
      <c r="A20" t="s">
        <v>28</v>
      </c>
      <c r="B20">
        <v>49</v>
      </c>
      <c r="C20">
        <v>19</v>
      </c>
      <c r="D20">
        <f>IFERROR(VLOOKUP(A20,MalRout2019!A:B,2,0), )</f>
        <v>53</v>
      </c>
      <c r="E20">
        <f t="shared" si="0"/>
        <v>-34</v>
      </c>
      <c r="F20">
        <f t="shared" si="1"/>
        <v>1156</v>
      </c>
      <c r="H20">
        <f>IFERROR(VLOOKUP(A20,MalRout2019!A:C,3,0), )</f>
        <v>0.46715266803494326</v>
      </c>
    </row>
    <row r="21" spans="1:8" x14ac:dyDescent="0.25">
      <c r="A21" t="s">
        <v>23</v>
      </c>
      <c r="B21">
        <v>50</v>
      </c>
      <c r="C21">
        <v>20</v>
      </c>
      <c r="D21">
        <f>IFERROR(VLOOKUP(A21,MalRout2019!A:B,2,0), )</f>
        <v>29</v>
      </c>
      <c r="E21">
        <f t="shared" si="0"/>
        <v>-9</v>
      </c>
      <c r="F21">
        <f t="shared" si="1"/>
        <v>81</v>
      </c>
      <c r="H21">
        <f>IFERROR(VLOOKUP(A21,MalRout2019!A:C,3,0), )</f>
        <v>0.30781682477527383</v>
      </c>
    </row>
    <row r="22" spans="1:8" x14ac:dyDescent="0.25">
      <c r="A22" t="s">
        <v>41</v>
      </c>
      <c r="B22">
        <v>51</v>
      </c>
      <c r="C22">
        <v>21</v>
      </c>
      <c r="D22">
        <f>IFERROR(VLOOKUP(A22,MalRout2019!A:B,2,0), )</f>
        <v>26</v>
      </c>
      <c r="E22">
        <f t="shared" si="0"/>
        <v>-5</v>
      </c>
      <c r="F22">
        <f t="shared" si="1"/>
        <v>25</v>
      </c>
      <c r="H22">
        <f>IFERROR(VLOOKUP(A22,MalRout2019!A:C,3,0), )</f>
        <v>0.28352217867391344</v>
      </c>
    </row>
    <row r="23" spans="1:8" x14ac:dyDescent="0.25">
      <c r="A23" t="s">
        <v>54</v>
      </c>
      <c r="B23">
        <v>53</v>
      </c>
      <c r="C23">
        <v>22</v>
      </c>
      <c r="D23">
        <f>IFERROR(VLOOKUP(A23,MalRout2019!A:B,2,0), )</f>
        <v>36</v>
      </c>
      <c r="E23">
        <f t="shared" si="0"/>
        <v>-14</v>
      </c>
      <c r="F23">
        <f t="shared" si="1"/>
        <v>196</v>
      </c>
      <c r="H23">
        <f>IFERROR(VLOOKUP(A23,MalRout2019!A:C,3,0), )</f>
        <v>0.34059135783433392</v>
      </c>
    </row>
    <row r="24" spans="1:8" x14ac:dyDescent="0.25">
      <c r="A24" t="s">
        <v>51</v>
      </c>
      <c r="B24">
        <v>54</v>
      </c>
      <c r="C24">
        <v>23</v>
      </c>
      <c r="D24">
        <f>IFERROR(VLOOKUP(A24,MalRout2019!A:B,2,0), )</f>
        <v>50</v>
      </c>
      <c r="E24">
        <f t="shared" si="0"/>
        <v>-27</v>
      </c>
      <c r="F24">
        <f t="shared" si="1"/>
        <v>729</v>
      </c>
      <c r="H24">
        <f>IFERROR(VLOOKUP(A24,MalRout2019!A:C,3,0), )</f>
        <v>0.42931198523261827</v>
      </c>
    </row>
    <row r="25" spans="1:8" x14ac:dyDescent="0.25">
      <c r="A25" t="s">
        <v>35</v>
      </c>
      <c r="B25">
        <v>56</v>
      </c>
      <c r="C25">
        <v>24</v>
      </c>
      <c r="D25">
        <f>IFERROR(VLOOKUP(A25,MalRout2019!A:B,2,0), )</f>
        <v>30</v>
      </c>
      <c r="E25">
        <f t="shared" si="0"/>
        <v>-6</v>
      </c>
      <c r="F25">
        <f t="shared" si="1"/>
        <v>36</v>
      </c>
      <c r="H25">
        <f>IFERROR(VLOOKUP(A25,MalRout2019!A:C,3,0), )</f>
        <v>0.30938604053856567</v>
      </c>
    </row>
    <row r="26" spans="1:8" x14ac:dyDescent="0.25">
      <c r="A26" t="s">
        <v>16</v>
      </c>
      <c r="B26">
        <v>57</v>
      </c>
      <c r="C26">
        <v>25</v>
      </c>
      <c r="D26">
        <f>IFERROR(VLOOKUP(A26,MalRout2019!A:B,2,0), )</f>
        <v>15</v>
      </c>
      <c r="E26">
        <f t="shared" si="0"/>
        <v>10</v>
      </c>
      <c r="F26">
        <f t="shared" si="1"/>
        <v>100</v>
      </c>
      <c r="H26">
        <f>IFERROR(VLOOKUP(A26,MalRout2019!A:C,3,0), )</f>
        <v>0.21227365431081802</v>
      </c>
    </row>
    <row r="27" spans="1:8" x14ac:dyDescent="0.25">
      <c r="A27" t="s">
        <v>33</v>
      </c>
      <c r="B27">
        <v>58</v>
      </c>
      <c r="C27">
        <v>26</v>
      </c>
      <c r="D27">
        <f>IFERROR(VLOOKUP(A27,MalRout2019!A:B,2,0), )</f>
        <v>5</v>
      </c>
      <c r="E27">
        <f t="shared" si="0"/>
        <v>21</v>
      </c>
      <c r="F27">
        <f t="shared" si="1"/>
        <v>441</v>
      </c>
      <c r="H27">
        <f>IFERROR(VLOOKUP(A27,MalRout2019!A:C,3,0), )</f>
        <v>0.16799486654671944</v>
      </c>
    </row>
    <row r="28" spans="1:8" x14ac:dyDescent="0.25">
      <c r="A28" t="s">
        <v>53</v>
      </c>
      <c r="B28">
        <v>58</v>
      </c>
      <c r="C28">
        <v>27</v>
      </c>
      <c r="D28">
        <f>IFERROR(VLOOKUP(A28,MalRout2019!A:B,2,0), )</f>
        <v>10</v>
      </c>
      <c r="E28">
        <f t="shared" si="0"/>
        <v>17</v>
      </c>
      <c r="F28">
        <f t="shared" si="1"/>
        <v>289</v>
      </c>
      <c r="H28">
        <f>IFERROR(VLOOKUP(A28,MalRout2019!A:C,3,0), )</f>
        <v>0.1890228435085177</v>
      </c>
    </row>
    <row r="29" spans="1:8" x14ac:dyDescent="0.25">
      <c r="A29" t="s">
        <v>48</v>
      </c>
      <c r="B29">
        <v>61</v>
      </c>
      <c r="C29">
        <v>28</v>
      </c>
      <c r="D29">
        <f>IFERROR(VLOOKUP(A29,MalRout2019!A:B,2,0), )</f>
        <v>21</v>
      </c>
      <c r="E29">
        <f t="shared" si="0"/>
        <v>7</v>
      </c>
      <c r="F29">
        <f t="shared" si="1"/>
        <v>49</v>
      </c>
      <c r="H29">
        <f>IFERROR(VLOOKUP(A29,MalRout2019!A:C,3,0), )</f>
        <v>0.23556478314245521</v>
      </c>
    </row>
    <row r="30" spans="1:8" x14ac:dyDescent="0.25">
      <c r="A30" t="s">
        <v>10</v>
      </c>
      <c r="B30">
        <v>62</v>
      </c>
      <c r="C30">
        <v>29</v>
      </c>
      <c r="D30">
        <f>IFERROR(VLOOKUP(A30,MalRout2019!A:B,2,0), )</f>
        <v>39</v>
      </c>
      <c r="E30">
        <f t="shared" si="0"/>
        <v>-10</v>
      </c>
      <c r="F30">
        <f t="shared" si="1"/>
        <v>100</v>
      </c>
      <c r="H30">
        <f>IFERROR(VLOOKUP(A30,MalRout2019!A:C,3,0), )</f>
        <v>0.37655617251930151</v>
      </c>
    </row>
    <row r="31" spans="1:8" x14ac:dyDescent="0.25">
      <c r="A31" t="s">
        <v>5</v>
      </c>
      <c r="B31">
        <v>63</v>
      </c>
      <c r="C31">
        <v>30</v>
      </c>
      <c r="D31">
        <f>IFERROR(VLOOKUP(A31,MalRout2019!A:B,2,0), )</f>
        <v>19</v>
      </c>
      <c r="E31">
        <f t="shared" si="0"/>
        <v>11</v>
      </c>
      <c r="F31">
        <f t="shared" si="1"/>
        <v>121</v>
      </c>
      <c r="H31">
        <f>IFERROR(VLOOKUP(A31,MalRout2019!A:C,3,0), )</f>
        <v>0.22565271470077011</v>
      </c>
    </row>
    <row r="32" spans="1:8" x14ac:dyDescent="0.25">
      <c r="A32" t="s">
        <v>61</v>
      </c>
      <c r="B32">
        <v>63</v>
      </c>
      <c r="C32">
        <v>31</v>
      </c>
      <c r="D32">
        <f>IFERROR(VLOOKUP(A32,MalRout2019!A:B,2,0), )</f>
        <v>4</v>
      </c>
      <c r="E32">
        <f t="shared" si="0"/>
        <v>27</v>
      </c>
      <c r="F32">
        <f t="shared" si="1"/>
        <v>729</v>
      </c>
      <c r="H32">
        <f>IFERROR(VLOOKUP(A32,MalRout2019!A:C,3,0), )</f>
        <v>0.15380027712575087</v>
      </c>
    </row>
    <row r="33" spans="1:8" x14ac:dyDescent="0.25">
      <c r="A33" t="s">
        <v>38</v>
      </c>
      <c r="B33">
        <v>64</v>
      </c>
      <c r="C33">
        <v>32</v>
      </c>
      <c r="D33">
        <f>IFERROR(VLOOKUP(A33,MalRout2019!A:B,2,0), )</f>
        <v>37</v>
      </c>
      <c r="E33">
        <f t="shared" si="0"/>
        <v>-5</v>
      </c>
      <c r="F33">
        <f t="shared" si="1"/>
        <v>25</v>
      </c>
      <c r="H33">
        <f>IFERROR(VLOOKUP(A33,MalRout2019!A:C,3,0), )</f>
        <v>0.35724606231279021</v>
      </c>
    </row>
    <row r="34" spans="1:8" x14ac:dyDescent="0.25">
      <c r="A34" t="s">
        <v>42</v>
      </c>
      <c r="B34">
        <v>65</v>
      </c>
      <c r="C34">
        <v>33</v>
      </c>
      <c r="D34">
        <f>IFERROR(VLOOKUP(A34,MalRout2019!A:B,2,0), )</f>
        <v>28</v>
      </c>
      <c r="E34">
        <f t="shared" si="0"/>
        <v>5</v>
      </c>
      <c r="F34">
        <f t="shared" si="1"/>
        <v>25</v>
      </c>
      <c r="H34">
        <f>IFERROR(VLOOKUP(A34,MalRout2019!A:C,3,0), )</f>
        <v>0.2989445963663685</v>
      </c>
    </row>
    <row r="35" spans="1:8" x14ac:dyDescent="0.25">
      <c r="A35" t="s">
        <v>17</v>
      </c>
      <c r="B35">
        <v>66</v>
      </c>
      <c r="C35">
        <v>34</v>
      </c>
      <c r="D35">
        <f>IFERROR(VLOOKUP(A35,MalRout2019!A:B,2,0), )</f>
        <v>17</v>
      </c>
      <c r="E35">
        <f t="shared" si="0"/>
        <v>17</v>
      </c>
      <c r="F35">
        <f t="shared" si="1"/>
        <v>289</v>
      </c>
      <c r="H35">
        <f>IFERROR(VLOOKUP(A35,MalRout2019!A:C,3,0), )</f>
        <v>0.21501494763561757</v>
      </c>
    </row>
    <row r="36" spans="1:8" x14ac:dyDescent="0.25">
      <c r="A36" t="s">
        <v>39</v>
      </c>
      <c r="B36">
        <v>66</v>
      </c>
      <c r="C36">
        <v>35</v>
      </c>
      <c r="D36">
        <f>IFERROR(VLOOKUP(A36,MalRout2019!A:B,2,0), )</f>
        <v>22</v>
      </c>
      <c r="E36">
        <f t="shared" si="0"/>
        <v>13</v>
      </c>
      <c r="F36">
        <f t="shared" si="1"/>
        <v>169</v>
      </c>
      <c r="H36">
        <f>IFERROR(VLOOKUP(A36,MalRout2019!A:C,3,0), )</f>
        <v>0.25816447970376577</v>
      </c>
    </row>
    <row r="37" spans="1:8" x14ac:dyDescent="0.25">
      <c r="A37" t="s">
        <v>34</v>
      </c>
      <c r="B37">
        <v>67</v>
      </c>
      <c r="C37">
        <v>36</v>
      </c>
      <c r="D37">
        <f>IFERROR(VLOOKUP(A37,MalRout2019!A:B,2,0), )</f>
        <v>13</v>
      </c>
      <c r="E37">
        <f t="shared" si="0"/>
        <v>23</v>
      </c>
      <c r="F37">
        <f t="shared" si="1"/>
        <v>529</v>
      </c>
      <c r="H37">
        <f>IFERROR(VLOOKUP(A37,MalRout2019!A:C,3,0), )</f>
        <v>0.19686418348602067</v>
      </c>
    </row>
    <row r="38" spans="1:8" x14ac:dyDescent="0.25">
      <c r="A38" t="s">
        <v>46</v>
      </c>
      <c r="B38">
        <v>67</v>
      </c>
      <c r="C38">
        <v>37</v>
      </c>
      <c r="D38">
        <f>IFERROR(VLOOKUP(A38,MalRout2019!A:B,2,0), )</f>
        <v>44</v>
      </c>
      <c r="E38">
        <f t="shared" si="0"/>
        <v>-7</v>
      </c>
      <c r="F38">
        <f t="shared" si="1"/>
        <v>49</v>
      </c>
      <c r="H38">
        <f>IFERROR(VLOOKUP(A38,MalRout2019!A:C,3,0), )</f>
        <v>0.39844220291570442</v>
      </c>
    </row>
    <row r="39" spans="1:8" x14ac:dyDescent="0.25">
      <c r="A39" t="s">
        <v>31</v>
      </c>
      <c r="B39">
        <v>68</v>
      </c>
      <c r="C39">
        <v>38</v>
      </c>
      <c r="D39">
        <f>IFERROR(VLOOKUP(A39,MalRout2019!A:B,2,0), )</f>
        <v>58</v>
      </c>
      <c r="E39">
        <f t="shared" si="0"/>
        <v>-20</v>
      </c>
      <c r="F39">
        <f t="shared" si="1"/>
        <v>400</v>
      </c>
      <c r="H39">
        <f>IFERROR(VLOOKUP(A39,MalRout2019!A:C,3,0), )</f>
        <v>0.53023867501522404</v>
      </c>
    </row>
    <row r="40" spans="1:8" x14ac:dyDescent="0.25">
      <c r="A40" t="s">
        <v>37</v>
      </c>
      <c r="B40">
        <v>69</v>
      </c>
      <c r="C40">
        <v>39</v>
      </c>
      <c r="D40">
        <f>IFERROR(VLOOKUP(A40,MalRout2019!A:B,2,0), )</f>
        <v>34</v>
      </c>
      <c r="E40">
        <f t="shared" si="0"/>
        <v>5</v>
      </c>
      <c r="F40">
        <f t="shared" si="1"/>
        <v>25</v>
      </c>
      <c r="H40">
        <f>IFERROR(VLOOKUP(A40,MalRout2019!A:C,3,0), )</f>
        <v>0.3239525695339901</v>
      </c>
    </row>
    <row r="41" spans="1:8" x14ac:dyDescent="0.25">
      <c r="A41" t="s">
        <v>13</v>
      </c>
      <c r="B41">
        <v>70</v>
      </c>
      <c r="C41">
        <v>40</v>
      </c>
      <c r="D41">
        <f>IFERROR(VLOOKUP(A41,MalRout2019!A:B,2,0), )</f>
        <v>61</v>
      </c>
      <c r="E41">
        <f t="shared" si="0"/>
        <v>-21</v>
      </c>
      <c r="F41">
        <f t="shared" si="1"/>
        <v>441</v>
      </c>
      <c r="H41">
        <f>IFERROR(VLOOKUP(A41,MalRout2019!A:C,3,0), )</f>
        <v>0.57782179133632272</v>
      </c>
    </row>
    <row r="42" spans="1:8" x14ac:dyDescent="0.25">
      <c r="A42" t="s">
        <v>1</v>
      </c>
      <c r="B42">
        <v>73</v>
      </c>
      <c r="C42">
        <v>41</v>
      </c>
      <c r="D42">
        <f>IFERROR(VLOOKUP(A42,MalRout2019!A:B,2,0), )</f>
        <v>9</v>
      </c>
      <c r="E42">
        <f t="shared" si="0"/>
        <v>32</v>
      </c>
      <c r="F42">
        <f t="shared" si="1"/>
        <v>1024</v>
      </c>
      <c r="H42">
        <f>IFERROR(VLOOKUP(A42,MalRout2019!A:C,3,0), )</f>
        <v>0.18596826106008185</v>
      </c>
    </row>
    <row r="43" spans="1:8" x14ac:dyDescent="0.25">
      <c r="A43" t="s">
        <v>40</v>
      </c>
      <c r="B43">
        <v>73</v>
      </c>
      <c r="C43">
        <v>42</v>
      </c>
      <c r="D43">
        <f>IFERROR(VLOOKUP(A43,MalRout2019!A:B,2,0), )</f>
        <v>35</v>
      </c>
      <c r="E43">
        <f t="shared" si="0"/>
        <v>7</v>
      </c>
      <c r="F43">
        <f t="shared" si="1"/>
        <v>49</v>
      </c>
      <c r="H43">
        <f>IFERROR(VLOOKUP(A43,MalRout2019!A:C,3,0), )</f>
        <v>0.32788924175379053</v>
      </c>
    </row>
    <row r="44" spans="1:8" x14ac:dyDescent="0.25">
      <c r="A44" t="s">
        <v>62</v>
      </c>
      <c r="B44">
        <v>74</v>
      </c>
      <c r="C44">
        <v>43</v>
      </c>
      <c r="D44">
        <f>IFERROR(VLOOKUP(A44,MalRout2019!A:B,2,0), )</f>
        <v>12</v>
      </c>
      <c r="E44">
        <f t="shared" si="0"/>
        <v>31</v>
      </c>
      <c r="F44">
        <f t="shared" si="1"/>
        <v>961</v>
      </c>
      <c r="H44">
        <f>IFERROR(VLOOKUP(A44,MalRout2019!A:C,3,0), )</f>
        <v>0.19683115926232195</v>
      </c>
    </row>
    <row r="45" spans="1:8" x14ac:dyDescent="0.25">
      <c r="A45" t="s">
        <v>52</v>
      </c>
      <c r="B45">
        <v>76</v>
      </c>
      <c r="C45">
        <v>44</v>
      </c>
      <c r="D45">
        <f>IFERROR(VLOOKUP(A45,MalRout2019!A:B,2,0), )</f>
        <v>60</v>
      </c>
      <c r="E45">
        <f t="shared" si="0"/>
        <v>-16</v>
      </c>
      <c r="F45">
        <f t="shared" si="1"/>
        <v>256</v>
      </c>
      <c r="H45">
        <f>IFERROR(VLOOKUP(A45,MalRout2019!A:C,3,0), )</f>
        <v>0.54925085004730068</v>
      </c>
    </row>
    <row r="46" spans="1:8" x14ac:dyDescent="0.25">
      <c r="A46" t="s">
        <v>18</v>
      </c>
      <c r="B46">
        <v>77</v>
      </c>
      <c r="C46">
        <v>45</v>
      </c>
      <c r="D46">
        <f>IFERROR(VLOOKUP(A46,MalRout2019!A:B,2,0), )</f>
        <v>64</v>
      </c>
      <c r="E46">
        <f t="shared" si="0"/>
        <v>-19</v>
      </c>
      <c r="F46">
        <f t="shared" si="1"/>
        <v>361</v>
      </c>
      <c r="H46">
        <f>IFERROR(VLOOKUP(A46,MalRout2019!A:C,3,0), )</f>
        <v>0.74524069100009327</v>
      </c>
    </row>
    <row r="47" spans="1:8" x14ac:dyDescent="0.25">
      <c r="A47" t="s">
        <v>82</v>
      </c>
      <c r="B47">
        <v>77</v>
      </c>
      <c r="C47">
        <v>46</v>
      </c>
      <c r="D47">
        <f>IFERROR(VLOOKUP(A47,MalRout2019!A:B,2,0), )</f>
        <v>8</v>
      </c>
      <c r="E47">
        <f t="shared" si="0"/>
        <v>38</v>
      </c>
      <c r="F47">
        <f t="shared" si="1"/>
        <v>1444</v>
      </c>
      <c r="H47">
        <f>IFERROR(VLOOKUP(A47,MalRout2019!A:C,3,0), )</f>
        <v>0.18018164178462476</v>
      </c>
    </row>
    <row r="48" spans="1:8" x14ac:dyDescent="0.25">
      <c r="A48" t="s">
        <v>50</v>
      </c>
      <c r="B48">
        <v>77</v>
      </c>
      <c r="C48">
        <v>47</v>
      </c>
      <c r="D48">
        <f>IFERROR(VLOOKUP(A48,MalRout2019!A:B,2,0), )</f>
        <v>56</v>
      </c>
      <c r="E48">
        <f t="shared" si="0"/>
        <v>-9</v>
      </c>
      <c r="F48">
        <f t="shared" si="1"/>
        <v>81</v>
      </c>
      <c r="H48">
        <f>IFERROR(VLOOKUP(A48,MalRout2019!A:C,3,0), )</f>
        <v>0.48354674979603463</v>
      </c>
    </row>
    <row r="49" spans="1:8" x14ac:dyDescent="0.25">
      <c r="A49" t="s">
        <v>55</v>
      </c>
      <c r="B49">
        <v>78</v>
      </c>
      <c r="C49">
        <v>48</v>
      </c>
      <c r="D49">
        <f>IFERROR(VLOOKUP(A49,MalRout2019!A:B,2,0), )</f>
        <v>48</v>
      </c>
      <c r="E49">
        <f t="shared" si="0"/>
        <v>0</v>
      </c>
      <c r="F49">
        <f t="shared" si="1"/>
        <v>0</v>
      </c>
      <c r="H49">
        <f>IFERROR(VLOOKUP(A49,MalRout2019!A:C,3,0), )</f>
        <v>0.42482649871951461</v>
      </c>
    </row>
    <row r="50" spans="1:8" x14ac:dyDescent="0.25">
      <c r="A50" t="s">
        <v>44</v>
      </c>
      <c r="B50">
        <v>79</v>
      </c>
      <c r="C50">
        <v>49</v>
      </c>
      <c r="D50">
        <f>IFERROR(VLOOKUP(A50,MalRout2019!A:B,2,0), )</f>
        <v>18</v>
      </c>
      <c r="E50">
        <f t="shared" si="0"/>
        <v>31</v>
      </c>
      <c r="F50">
        <f t="shared" si="1"/>
        <v>961</v>
      </c>
      <c r="H50">
        <f>IFERROR(VLOOKUP(A50,MalRout2019!A:C,3,0), )</f>
        <v>0.22286331657142858</v>
      </c>
    </row>
    <row r="51" spans="1:8" x14ac:dyDescent="0.25">
      <c r="A51" t="s">
        <v>59</v>
      </c>
      <c r="B51">
        <v>81</v>
      </c>
      <c r="C51">
        <v>50</v>
      </c>
      <c r="D51">
        <f>IFERROR(VLOOKUP(A51,MalRout2019!A:B,2,0), )</f>
        <v>27</v>
      </c>
      <c r="E51">
        <f t="shared" si="0"/>
        <v>23</v>
      </c>
      <c r="F51">
        <f t="shared" si="1"/>
        <v>529</v>
      </c>
      <c r="H51">
        <f>IFERROR(VLOOKUP(A51,MalRout2019!A:C,3,0), )</f>
        <v>0.29084137045699288</v>
      </c>
    </row>
    <row r="52" spans="1:8" x14ac:dyDescent="0.25">
      <c r="A52" t="s">
        <v>11</v>
      </c>
      <c r="B52">
        <v>83</v>
      </c>
      <c r="C52">
        <v>51</v>
      </c>
      <c r="D52">
        <f>IFERROR(VLOOKUP(A52,MalRout2019!A:B,2,0), )</f>
        <v>23</v>
      </c>
      <c r="E52">
        <f t="shared" si="0"/>
        <v>28</v>
      </c>
      <c r="F52">
        <f t="shared" si="1"/>
        <v>784</v>
      </c>
      <c r="H52">
        <f>IFERROR(VLOOKUP(A52,MalRout2019!A:C,3,0), )</f>
        <v>0.26336317721331676</v>
      </c>
    </row>
    <row r="53" spans="1:8" x14ac:dyDescent="0.25">
      <c r="A53" t="s">
        <v>77</v>
      </c>
      <c r="B53">
        <v>83</v>
      </c>
      <c r="C53">
        <v>52</v>
      </c>
      <c r="D53">
        <f>IFERROR(VLOOKUP(A53,MalRout2019!A:B,2,0), )</f>
        <v>63</v>
      </c>
      <c r="E53">
        <f t="shared" si="0"/>
        <v>-11</v>
      </c>
      <c r="F53">
        <f t="shared" si="1"/>
        <v>121</v>
      </c>
      <c r="H53">
        <f>IFERROR(VLOOKUP(A53,MalRout2019!A:C,3,0), )</f>
        <v>0.71209711615632054</v>
      </c>
    </row>
    <row r="54" spans="1:8" x14ac:dyDescent="0.25">
      <c r="A54" t="s">
        <v>60</v>
      </c>
      <c r="B54">
        <v>84</v>
      </c>
      <c r="C54">
        <v>53</v>
      </c>
      <c r="D54">
        <f>IFERROR(VLOOKUP(A54,MalRout2019!A:B,2,0), )</f>
        <v>62</v>
      </c>
      <c r="E54">
        <f t="shared" si="0"/>
        <v>-9</v>
      </c>
      <c r="F54">
        <f t="shared" si="1"/>
        <v>81</v>
      </c>
      <c r="H54">
        <f>IFERROR(VLOOKUP(A54,MalRout2019!A:C,3,0), )</f>
        <v>0.63712446954483581</v>
      </c>
    </row>
    <row r="55" spans="1:8" x14ac:dyDescent="0.25">
      <c r="A55" t="s">
        <v>32</v>
      </c>
      <c r="B55">
        <v>85</v>
      </c>
      <c r="C55">
        <v>54</v>
      </c>
      <c r="D55">
        <f>IFERROR(VLOOKUP(A55,MalRout2019!A:B,2,0), )</f>
        <v>31</v>
      </c>
      <c r="E55">
        <f t="shared" si="0"/>
        <v>23</v>
      </c>
      <c r="F55">
        <f t="shared" si="1"/>
        <v>529</v>
      </c>
      <c r="H55">
        <f>IFERROR(VLOOKUP(A55,MalRout2019!A:C,3,0), )</f>
        <v>0.31165107843441275</v>
      </c>
    </row>
    <row r="56" spans="1:8" x14ac:dyDescent="0.25">
      <c r="A56" t="s">
        <v>20</v>
      </c>
      <c r="B56">
        <v>86</v>
      </c>
      <c r="C56">
        <v>55</v>
      </c>
      <c r="D56">
        <f>IFERROR(VLOOKUP(A56,MalRout2019!A:B,2,0), )</f>
        <v>54</v>
      </c>
      <c r="E56">
        <f t="shared" si="0"/>
        <v>1</v>
      </c>
      <c r="F56">
        <f t="shared" si="1"/>
        <v>1</v>
      </c>
      <c r="H56">
        <f>IFERROR(VLOOKUP(A56,MalRout2019!A:C,3,0), )</f>
        <v>0.47185162300674788</v>
      </c>
    </row>
    <row r="57" spans="1:8" x14ac:dyDescent="0.25">
      <c r="A57" t="s">
        <v>45</v>
      </c>
      <c r="B57">
        <v>86</v>
      </c>
      <c r="C57">
        <v>56</v>
      </c>
      <c r="D57">
        <f>IFERROR(VLOOKUP(A57,MalRout2019!A:B,2,0), )</f>
        <v>46</v>
      </c>
      <c r="E57">
        <f t="shared" si="0"/>
        <v>10</v>
      </c>
      <c r="F57">
        <f t="shared" si="1"/>
        <v>100</v>
      </c>
      <c r="H57">
        <f>IFERROR(VLOOKUP(A57,MalRout2019!A:C,3,0), )</f>
        <v>0.40493505438214794</v>
      </c>
    </row>
    <row r="58" spans="1:8" x14ac:dyDescent="0.25">
      <c r="A58" t="s">
        <v>49</v>
      </c>
      <c r="B58">
        <v>86</v>
      </c>
      <c r="C58">
        <v>57</v>
      </c>
      <c r="D58">
        <f>IFERROR(VLOOKUP(A58,MalRout2019!A:B,2,0), )</f>
        <v>16</v>
      </c>
      <c r="E58">
        <f t="shared" si="0"/>
        <v>41</v>
      </c>
      <c r="F58">
        <f t="shared" si="1"/>
        <v>1681</v>
      </c>
      <c r="H58">
        <f>IFERROR(VLOOKUP(A58,MalRout2019!A:C,3,0), )</f>
        <v>0.21295344690447038</v>
      </c>
    </row>
    <row r="59" spans="1:8" x14ac:dyDescent="0.25">
      <c r="A59" t="s">
        <v>8</v>
      </c>
      <c r="B59">
        <v>87</v>
      </c>
      <c r="C59">
        <v>58</v>
      </c>
      <c r="D59">
        <f>IFERROR(VLOOKUP(A59,MalRout2019!A:B,2,0), )</f>
        <v>47</v>
      </c>
      <c r="E59">
        <f t="shared" si="0"/>
        <v>11</v>
      </c>
      <c r="F59">
        <f t="shared" si="1"/>
        <v>121</v>
      </c>
      <c r="H59">
        <f>IFERROR(VLOOKUP(A59,MalRout2019!A:C,3,0), )</f>
        <v>0.40751038374731008</v>
      </c>
    </row>
    <row r="60" spans="1:8" x14ac:dyDescent="0.25">
      <c r="A60" t="s">
        <v>15</v>
      </c>
      <c r="B60">
        <v>87</v>
      </c>
      <c r="C60">
        <v>59</v>
      </c>
      <c r="D60">
        <f>IFERROR(VLOOKUP(A60,MalRout2019!A:B,2,0), )</f>
        <v>55</v>
      </c>
      <c r="E60">
        <f t="shared" si="0"/>
        <v>4</v>
      </c>
      <c r="F60">
        <f t="shared" si="1"/>
        <v>16</v>
      </c>
      <c r="H60">
        <f>IFERROR(VLOOKUP(A60,MalRout2019!A:C,3,0), )</f>
        <v>0.4733466791076103</v>
      </c>
    </row>
    <row r="61" spans="1:8" x14ac:dyDescent="0.25">
      <c r="A61" t="s">
        <v>22</v>
      </c>
      <c r="B61">
        <v>87</v>
      </c>
      <c r="C61">
        <v>60</v>
      </c>
      <c r="D61">
        <f>IFERROR(VLOOKUP(A61,MalRout2019!A:B,2,0), )</f>
        <v>59</v>
      </c>
      <c r="E61">
        <f t="shared" si="0"/>
        <v>1</v>
      </c>
      <c r="F61">
        <f t="shared" si="1"/>
        <v>1</v>
      </c>
      <c r="H61">
        <f>IFERROR(VLOOKUP(A61,MalRout2019!A:C,3,0), )</f>
        <v>0.54628107085808775</v>
      </c>
    </row>
    <row r="62" spans="1:8" x14ac:dyDescent="0.25">
      <c r="A62" t="s">
        <v>7</v>
      </c>
      <c r="B62">
        <v>90</v>
      </c>
      <c r="C62">
        <v>61</v>
      </c>
      <c r="D62">
        <f>IFERROR(VLOOKUP(A62,MalRout2019!A:B,2,0), )</f>
        <v>32</v>
      </c>
      <c r="E62">
        <f t="shared" si="0"/>
        <v>29</v>
      </c>
      <c r="F62">
        <f t="shared" si="1"/>
        <v>841</v>
      </c>
      <c r="H62">
        <f>IFERROR(VLOOKUP(A62,MalRout2019!A:C,3,0), )</f>
        <v>0.31473106380802574</v>
      </c>
    </row>
    <row r="63" spans="1:8" x14ac:dyDescent="0.25">
      <c r="A63" t="s">
        <v>80</v>
      </c>
      <c r="B63">
        <v>90</v>
      </c>
      <c r="C63">
        <v>62</v>
      </c>
      <c r="D63">
        <f>IFERROR(VLOOKUP(A63,MalRout2019!A:B,2,0), )</f>
        <v>52</v>
      </c>
      <c r="E63">
        <f t="shared" si="0"/>
        <v>10</v>
      </c>
      <c r="F63">
        <f t="shared" si="1"/>
        <v>100</v>
      </c>
      <c r="H63">
        <f>IFERROR(VLOOKUP(A63,MalRout2019!A:C,3,0), )</f>
        <v>0.46616295781214967</v>
      </c>
    </row>
    <row r="64" spans="1:8" x14ac:dyDescent="0.25">
      <c r="A64" t="s">
        <v>78</v>
      </c>
      <c r="B64">
        <v>90</v>
      </c>
      <c r="C64">
        <v>63</v>
      </c>
      <c r="D64">
        <f>IFERROR(VLOOKUP(A64,MalRout2019!A:B,2,0), )</f>
        <v>51</v>
      </c>
      <c r="E64">
        <f t="shared" si="0"/>
        <v>12</v>
      </c>
      <c r="F64">
        <f t="shared" si="1"/>
        <v>144</v>
      </c>
      <c r="H64">
        <f>IFERROR(VLOOKUP(A64,MalRout2019!A:C,3,0), )</f>
        <v>0.43412499842220165</v>
      </c>
    </row>
    <row r="65" spans="1:8" x14ac:dyDescent="0.25">
      <c r="A65" t="s">
        <v>58</v>
      </c>
      <c r="B65">
        <v>95</v>
      </c>
      <c r="C65">
        <v>64</v>
      </c>
      <c r="D65">
        <f>IFERROR(VLOOKUP(A65,MalRout2019!A:B,2,0), )</f>
        <v>6</v>
      </c>
      <c r="E65">
        <f t="shared" si="0"/>
        <v>58</v>
      </c>
      <c r="F65">
        <f t="shared" si="1"/>
        <v>3364</v>
      </c>
      <c r="H65">
        <f>IFERROR(VLOOKUP(A65,MalRout2019!A:C,3,0), )</f>
        <v>0.16883999057172744</v>
      </c>
    </row>
    <row r="66" spans="1:8" x14ac:dyDescent="0.25">
      <c r="F66">
        <f>SUM(F2:F65)</f>
        <v>31982</v>
      </c>
    </row>
    <row r="67" spans="1:8" x14ac:dyDescent="0.25">
      <c r="F67">
        <f>64*(64^2-1)</f>
        <v>262080</v>
      </c>
    </row>
    <row r="68" spans="1:8" x14ac:dyDescent="0.25">
      <c r="F68">
        <f>1-((6*F66)/F67)</f>
        <v>0.26781135531135536</v>
      </c>
      <c r="H68">
        <f>CORREL(B2:B65,H2:H65)</f>
        <v>0.26305124327575624</v>
      </c>
    </row>
  </sheetData>
  <sortState xmlns:xlrd2="http://schemas.microsoft.com/office/spreadsheetml/2017/richdata2" ref="A2:B65">
    <sortCondition ref="B2:B6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Type xmlns="c35e2d04-db00-4c32-92ef-5c850c76cd43" xsi:nil="true"/>
    <DocumentDescription xmlns="bbeb8e2e-daad-4c9b-b304-1c3eab47a3c8" xsi:nil="true"/>
    <DocumentGroup xmlns="83dd29aa-65c1-4a57-8a59-44e3dbcdc3a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Project Document" ma:contentTypeID="0x010100B72D5037F2EA664DBFC5187AA8D6B65C00A3340CEDB5DA7E4B9BB96631FD89FF21" ma:contentTypeVersion="7" ma:contentTypeDescription="" ma:contentTypeScope="" ma:versionID="bd1ef9963cf2a2e7e91ecbe90abdc46d">
  <xsd:schema xmlns:xsd="http://www.w3.org/2001/XMLSchema" xmlns:xs="http://www.w3.org/2001/XMLSchema" xmlns:p="http://schemas.microsoft.com/office/2006/metadata/properties" xmlns:ns2="bbeb8e2e-daad-4c9b-b304-1c3eab47a3c8" xmlns:ns3="c35e2d04-db00-4c32-92ef-5c850c76cd43" xmlns:ns4="83dd29aa-65c1-4a57-8a59-44e3dbcdc3a0" xmlns:ns5="34c09e02-ee14-4df8-b4da-da82f6bef5e6" targetNamespace="http://schemas.microsoft.com/office/2006/metadata/properties" ma:root="true" ma:fieldsID="c4316eafdb6baf2714cef7a8594a8608" ns2:_="" ns3:_="" ns4:_="" ns5:_="">
    <xsd:import namespace="bbeb8e2e-daad-4c9b-b304-1c3eab47a3c8"/>
    <xsd:import namespace="c35e2d04-db00-4c32-92ef-5c850c76cd43"/>
    <xsd:import namespace="83dd29aa-65c1-4a57-8a59-44e3dbcdc3a0"/>
    <xsd:import namespace="34c09e02-ee14-4df8-b4da-da82f6bef5e6"/>
    <xsd:element name="properties">
      <xsd:complexType>
        <xsd:sequence>
          <xsd:element name="documentManagement">
            <xsd:complexType>
              <xsd:all>
                <xsd:element ref="ns2:DocumentDescription" minOccurs="0"/>
                <xsd:element ref="ns3:DocumentType" minOccurs="0"/>
                <xsd:element ref="ns4:DocumentGroup" minOccurs="0"/>
                <xsd:element ref="ns5:MediaServiceMetadata" minOccurs="0"/>
                <xsd:element ref="ns5:MediaServiceFastMetadata" minOccurs="0"/>
                <xsd:element ref="ns5:MediaServiceAutoTags" minOccurs="0"/>
                <xsd:element ref="ns5:MediaServiceOCR" minOccurs="0"/>
                <xsd:element ref="ns2:SharedWithUsers" minOccurs="0"/>
                <xsd:element ref="ns2:SharedWithDetails" minOccurs="0"/>
                <xsd:element ref="ns5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eb8e2e-daad-4c9b-b304-1c3eab47a3c8" elementFormDefault="qualified">
    <xsd:import namespace="http://schemas.microsoft.com/office/2006/documentManagement/types"/>
    <xsd:import namespace="http://schemas.microsoft.com/office/infopath/2007/PartnerControls"/>
    <xsd:element name="DocumentDescription" ma:index="8" nillable="true" ma:displayName="Document Description" ma:internalName="DocumentDescription">
      <xsd:simpleType>
        <xsd:restriction base="dms:Note">
          <xsd:maxLength value="255"/>
        </xsd:restriction>
      </xsd:simpleType>
    </xsd:element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5e2d04-db00-4c32-92ef-5c850c76cd43" elementFormDefault="qualified">
    <xsd:import namespace="http://schemas.microsoft.com/office/2006/documentManagement/types"/>
    <xsd:import namespace="http://schemas.microsoft.com/office/infopath/2007/PartnerControls"/>
    <xsd:element name="DocumentType" ma:index="9" nillable="true" ma:displayName="Document Type" ma:list="{80ccf61b-3f05-4dac-9cd4-89b85d0d823d}" ma:internalName="DocumentType" ma:showField="Title" ma:web="c35e2d04-db00-4c32-92ef-5c850c76cd43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dd29aa-65c1-4a57-8a59-44e3dbcdc3a0" elementFormDefault="qualified">
    <xsd:import namespace="http://schemas.microsoft.com/office/2006/documentManagement/types"/>
    <xsd:import namespace="http://schemas.microsoft.com/office/infopath/2007/PartnerControls"/>
    <xsd:element name="DocumentGroup" ma:index="10" nillable="true" ma:displayName="Document Group" ma:list="{F75C1662-0286-4137-B839-709CA883C921}" ma:internalName="DocumentGroup" ma:showField="Title" ma:web="{5e53f177-0c69-46d6-a275-1d40a9a8e861}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c09e02-ee14-4df8-b4da-da82f6bef5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30D5F0-77D7-4D96-AA50-17E5A7AA5F87}">
  <ds:schemaRefs>
    <ds:schemaRef ds:uri="http://schemas.microsoft.com/office/2006/metadata/properties"/>
    <ds:schemaRef ds:uri="http://schemas.microsoft.com/office/infopath/2007/PartnerControls"/>
    <ds:schemaRef ds:uri="c35e2d04-db00-4c32-92ef-5c850c76cd43"/>
    <ds:schemaRef ds:uri="bbeb8e2e-daad-4c9b-b304-1c3eab47a3c8"/>
    <ds:schemaRef ds:uri="83dd29aa-65c1-4a57-8a59-44e3dbcdc3a0"/>
  </ds:schemaRefs>
</ds:datastoreItem>
</file>

<file path=customXml/itemProps2.xml><?xml version="1.0" encoding="utf-8"?>
<ds:datastoreItem xmlns:ds="http://schemas.openxmlformats.org/officeDocument/2006/customXml" ds:itemID="{09F63946-DBCD-497D-A66C-7D2FAB518D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eb8e2e-daad-4c9b-b304-1c3eab47a3c8"/>
    <ds:schemaRef ds:uri="c35e2d04-db00-4c32-92ef-5c850c76cd43"/>
    <ds:schemaRef ds:uri="83dd29aa-65c1-4a57-8a59-44e3dbcdc3a0"/>
    <ds:schemaRef ds:uri="34c09e02-ee14-4df8-b4da-da82f6bef5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2E44E48-64AF-4C77-9A9D-F8B314961EB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MalRout2019</vt:lpstr>
      <vt:lpstr>GDP2017</vt:lpstr>
      <vt:lpstr>FOTN2018</vt:lpstr>
      <vt:lpstr>HFI2015Short</vt:lpstr>
      <vt:lpstr>HFI2016Short</vt:lpstr>
      <vt:lpstr>SoWL2018Short</vt:lpstr>
      <vt:lpstr>FOTP2017Short</vt:lpstr>
    </vt:vector>
  </TitlesOfParts>
  <Company>Freedom House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 Truong</dc:creator>
  <cp:lastModifiedBy>Eks Dee</cp:lastModifiedBy>
  <dcterms:created xsi:type="dcterms:W3CDTF">2018-11-12T19:58:33Z</dcterms:created>
  <dcterms:modified xsi:type="dcterms:W3CDTF">2019-02-17T15:54:42Z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0x010100B72D5037F2EA664DBFC5187AA8D6B65C00A3340CEDB5DA7E4B9BB96631FD89FF21</vt:lpwstr>
  </property>
</Properties>
</file>