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DC30DAB0-6EC6-467E-AB99-ADDFA1314D21}" xr6:coauthVersionLast="40" xr6:coauthVersionMax="40" xr10:uidLastSave="{00000000-0000-0000-0000-000000000000}"/>
  <bookViews>
    <workbookView xWindow="3450" yWindow="1095" windowWidth="24435" windowHeight="12585" xr2:uid="{00000000-000D-0000-FFFF-FFFF00000000}"/>
  </bookViews>
  <sheets>
    <sheet name="shortlist" sheetId="8" r:id="rId1"/>
    <sheet name="Sheet1" sheetId="11" r:id="rId2"/>
    <sheet name="longlist" sheetId="6" r:id="rId3"/>
    <sheet name="County-CC" sheetId="9" r:id="rId4"/>
    <sheet name="CC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8" l="1"/>
  <c r="M57" i="8"/>
  <c r="M59" i="8"/>
  <c r="M21" i="8"/>
  <c r="M34" i="8"/>
  <c r="M27" i="8"/>
  <c r="M26" i="8"/>
  <c r="M42" i="8"/>
  <c r="M43" i="8"/>
  <c r="M23" i="8"/>
  <c r="M12" i="8"/>
  <c r="M51" i="8"/>
  <c r="M22" i="8"/>
  <c r="M49" i="8"/>
  <c r="M63" i="8"/>
  <c r="M2" i="8"/>
  <c r="M13" i="8"/>
  <c r="M25" i="8"/>
  <c r="M24" i="8"/>
  <c r="M37" i="8"/>
  <c r="M7" i="8"/>
  <c r="M55" i="8"/>
  <c r="M14" i="8"/>
  <c r="M9" i="8"/>
  <c r="M15" i="8"/>
  <c r="M64" i="8"/>
  <c r="M41" i="8"/>
  <c r="M8" i="8"/>
  <c r="M33" i="8"/>
  <c r="M61" i="8"/>
  <c r="M53" i="8"/>
  <c r="M5" i="8"/>
  <c r="M18" i="8"/>
  <c r="M35" i="8"/>
  <c r="M36" i="8"/>
  <c r="M45" i="8"/>
  <c r="M58" i="8"/>
  <c r="M44" i="8"/>
  <c r="M31" i="8"/>
  <c r="M65" i="8"/>
  <c r="M29" i="8"/>
  <c r="M32" i="8"/>
  <c r="M40" i="8"/>
  <c r="M46" i="8"/>
  <c r="M38" i="8"/>
  <c r="M3" i="8"/>
  <c r="M48" i="8"/>
  <c r="M20" i="8"/>
  <c r="M50" i="8"/>
  <c r="M10" i="8"/>
  <c r="M16" i="8"/>
  <c r="M11" i="8"/>
  <c r="M17" i="8"/>
  <c r="M6" i="8"/>
  <c r="M30" i="8"/>
  <c r="M56" i="8"/>
  <c r="M28" i="8"/>
  <c r="M60" i="8"/>
  <c r="M39" i="8"/>
  <c r="M4" i="8"/>
  <c r="M52" i="8"/>
  <c r="M62" i="8"/>
  <c r="M54" i="8"/>
  <c r="M19" i="8"/>
  <c r="H3" i="8" l="1"/>
  <c r="I3" i="8" s="1"/>
  <c r="H9" i="8"/>
  <c r="I9" i="8" s="1"/>
  <c r="H2" i="8"/>
  <c r="I2" i="8" s="1"/>
  <c r="H28" i="8"/>
  <c r="I28" i="8" s="1"/>
  <c r="H4" i="8"/>
  <c r="I4" i="8" s="1"/>
  <c r="H18" i="8"/>
  <c r="I18" i="8" s="1"/>
  <c r="H6" i="8"/>
  <c r="I6" i="8" s="1"/>
  <c r="H14" i="8"/>
  <c r="I14" i="8" s="1"/>
  <c r="H11" i="8"/>
  <c r="I11" i="8" s="1"/>
  <c r="H8" i="8"/>
  <c r="I8" i="8" s="1"/>
  <c r="H21" i="8"/>
  <c r="I21" i="8" s="1"/>
  <c r="H24" i="8"/>
  <c r="I24" i="8" s="1"/>
  <c r="H20" i="8"/>
  <c r="I20" i="8" s="1"/>
  <c r="H23" i="8"/>
  <c r="I23" i="8" s="1"/>
  <c r="H22" i="8"/>
  <c r="I22" i="8" s="1"/>
  <c r="H25" i="8"/>
  <c r="I25" i="8" s="1"/>
  <c r="H15" i="8"/>
  <c r="I15" i="8" s="1"/>
  <c r="H16" i="8"/>
  <c r="I16" i="8" s="1"/>
  <c r="H33" i="8"/>
  <c r="I33" i="8" s="1"/>
  <c r="H19" i="8"/>
  <c r="I19" i="8" s="1"/>
  <c r="H17" i="8"/>
  <c r="I17" i="8" s="1"/>
  <c r="H26" i="8"/>
  <c r="I26" i="8" s="1"/>
  <c r="H29" i="8"/>
  <c r="I29" i="8" s="1"/>
  <c r="H10" i="8"/>
  <c r="I10" i="8" s="1"/>
  <c r="H36" i="8"/>
  <c r="I36" i="8" s="1"/>
  <c r="H41" i="8"/>
  <c r="I41" i="8" s="1"/>
  <c r="H7" i="8"/>
  <c r="I7" i="8" s="1"/>
  <c r="H42" i="8"/>
  <c r="I42" i="8" s="1"/>
  <c r="H34" i="8"/>
  <c r="I34" i="8" s="1"/>
  <c r="H35" i="8"/>
  <c r="I35" i="8" s="1"/>
  <c r="H30" i="8"/>
  <c r="I30" i="8" s="1"/>
  <c r="H37" i="8"/>
  <c r="I37" i="8" s="1"/>
  <c r="H5" i="8"/>
  <c r="I5" i="8" s="1"/>
  <c r="H50" i="8"/>
  <c r="I50" i="8" s="1"/>
  <c r="H43" i="8"/>
  <c r="I43" i="8" s="1"/>
  <c r="H32" i="8"/>
  <c r="I32" i="8" s="1"/>
  <c r="H31" i="8"/>
  <c r="H39" i="8"/>
  <c r="I39" i="8" s="1"/>
  <c r="H44" i="8"/>
  <c r="I44" i="8" s="1"/>
  <c r="H52" i="8"/>
  <c r="I52" i="8" s="1"/>
  <c r="H38" i="8"/>
  <c r="I38" i="8" s="1"/>
  <c r="H13" i="8"/>
  <c r="H57" i="8"/>
  <c r="I57" i="8" s="1"/>
  <c r="H45" i="8"/>
  <c r="I45" i="8" s="1"/>
  <c r="H51" i="8"/>
  <c r="I51" i="8" s="1"/>
  <c r="H61" i="8"/>
  <c r="I61" i="8" s="1"/>
  <c r="H56" i="8"/>
  <c r="I56" i="8" s="1"/>
  <c r="H48" i="8"/>
  <c r="H54" i="8"/>
  <c r="H27" i="8"/>
  <c r="I27" i="8" s="1"/>
  <c r="H55" i="8"/>
  <c r="I55" i="8" s="1"/>
  <c r="H62" i="8"/>
  <c r="I62" i="8" s="1"/>
  <c r="H40" i="8"/>
  <c r="I40" i="8" s="1"/>
  <c r="H46" i="8"/>
  <c r="I46" i="8" s="1"/>
  <c r="H63" i="8"/>
  <c r="I63" i="8" s="1"/>
  <c r="H59" i="8"/>
  <c r="I59" i="8" s="1"/>
  <c r="H60" i="8"/>
  <c r="I60" i="8" s="1"/>
  <c r="H58" i="8"/>
  <c r="I58" i="8" s="1"/>
  <c r="H53" i="8"/>
  <c r="I53" i="8" s="1"/>
  <c r="H64" i="8"/>
  <c r="I64" i="8" s="1"/>
  <c r="H65" i="8"/>
  <c r="I65" i="8" s="1"/>
  <c r="H47" i="8"/>
  <c r="I47" i="8" s="1"/>
  <c r="H49" i="8"/>
  <c r="I49" i="8" s="1"/>
  <c r="H12" i="8"/>
  <c r="I12" i="8" s="1"/>
  <c r="H67" i="8" l="1"/>
  <c r="H66" i="8"/>
  <c r="I13" i="8"/>
  <c r="E3" i="8"/>
  <c r="F3" i="8" s="1"/>
  <c r="E9" i="8"/>
  <c r="F9" i="8" s="1"/>
  <c r="E2" i="8"/>
  <c r="F2" i="8" s="1"/>
  <c r="E28" i="8"/>
  <c r="F28" i="8" s="1"/>
  <c r="E4" i="8"/>
  <c r="F4" i="8" s="1"/>
  <c r="E18" i="8"/>
  <c r="F18" i="8" s="1"/>
  <c r="E6" i="8"/>
  <c r="F6" i="8" s="1"/>
  <c r="E14" i="8"/>
  <c r="E11" i="8"/>
  <c r="F11" i="8" s="1"/>
  <c r="E8" i="8"/>
  <c r="F8" i="8" s="1"/>
  <c r="E21" i="8"/>
  <c r="F21" i="8" s="1"/>
  <c r="E24" i="8"/>
  <c r="F24" i="8" s="1"/>
  <c r="E20" i="8"/>
  <c r="F20" i="8" s="1"/>
  <c r="E23" i="8"/>
  <c r="F23" i="8" s="1"/>
  <c r="E22" i="8"/>
  <c r="F22" i="8" s="1"/>
  <c r="E25" i="8"/>
  <c r="F25" i="8" s="1"/>
  <c r="E15" i="8"/>
  <c r="F15" i="8" s="1"/>
  <c r="E16" i="8"/>
  <c r="F16" i="8" s="1"/>
  <c r="P16" i="8" s="1"/>
  <c r="E33" i="8"/>
  <c r="F33" i="8" s="1"/>
  <c r="E19" i="8"/>
  <c r="F19" i="8" s="1"/>
  <c r="E17" i="8"/>
  <c r="F17" i="8" s="1"/>
  <c r="E26" i="8"/>
  <c r="F26" i="8" s="1"/>
  <c r="E29" i="8"/>
  <c r="F29" i="8" s="1"/>
  <c r="E10" i="8"/>
  <c r="F10" i="8" s="1"/>
  <c r="E36" i="8"/>
  <c r="F36" i="8" s="1"/>
  <c r="E41" i="8"/>
  <c r="F41" i="8" s="1"/>
  <c r="E7" i="8"/>
  <c r="F7" i="8" s="1"/>
  <c r="P7" i="8" s="1"/>
  <c r="E42" i="8"/>
  <c r="F42" i="8" s="1"/>
  <c r="E34" i="8"/>
  <c r="F34" i="8" s="1"/>
  <c r="P34" i="8" s="1"/>
  <c r="E35" i="8"/>
  <c r="F35" i="8" s="1"/>
  <c r="E30" i="8"/>
  <c r="F30" i="8" s="1"/>
  <c r="E37" i="8"/>
  <c r="F37" i="8" s="1"/>
  <c r="E5" i="8"/>
  <c r="F5" i="8" s="1"/>
  <c r="E50" i="8"/>
  <c r="F50" i="8" s="1"/>
  <c r="E43" i="8"/>
  <c r="F43" i="8" s="1"/>
  <c r="E32" i="8"/>
  <c r="F32" i="8" s="1"/>
  <c r="E31" i="8"/>
  <c r="F31" i="8" s="1"/>
  <c r="P31" i="8" s="1"/>
  <c r="E39" i="8"/>
  <c r="F39" i="8" s="1"/>
  <c r="E44" i="8"/>
  <c r="F44" i="8" s="1"/>
  <c r="E52" i="8"/>
  <c r="F52" i="8" s="1"/>
  <c r="E38" i="8"/>
  <c r="F38" i="8" s="1"/>
  <c r="E13" i="8"/>
  <c r="F13" i="8" s="1"/>
  <c r="E57" i="8"/>
  <c r="F57" i="8" s="1"/>
  <c r="E45" i="8"/>
  <c r="F45" i="8" s="1"/>
  <c r="E51" i="8"/>
  <c r="F51" i="8" s="1"/>
  <c r="E61" i="8"/>
  <c r="F61" i="8" s="1"/>
  <c r="E56" i="8"/>
  <c r="F56" i="8" s="1"/>
  <c r="E48" i="8"/>
  <c r="F48" i="8" s="1"/>
  <c r="P48" i="8" s="1"/>
  <c r="E54" i="8"/>
  <c r="F54" i="8" s="1"/>
  <c r="P54" i="8" s="1"/>
  <c r="E27" i="8"/>
  <c r="F27" i="8" s="1"/>
  <c r="E55" i="8"/>
  <c r="F55" i="8" s="1"/>
  <c r="E62" i="8"/>
  <c r="F62" i="8" s="1"/>
  <c r="E40" i="8"/>
  <c r="F40" i="8" s="1"/>
  <c r="E46" i="8"/>
  <c r="F46" i="8" s="1"/>
  <c r="E63" i="8"/>
  <c r="F63" i="8" s="1"/>
  <c r="E59" i="8"/>
  <c r="F59" i="8" s="1"/>
  <c r="E60" i="8"/>
  <c r="F60" i="8" s="1"/>
  <c r="E58" i="8"/>
  <c r="F58" i="8" s="1"/>
  <c r="E53" i="8"/>
  <c r="F53" i="8" s="1"/>
  <c r="E64" i="8"/>
  <c r="F64" i="8" s="1"/>
  <c r="E65" i="8"/>
  <c r="F65" i="8" s="1"/>
  <c r="E47" i="8"/>
  <c r="F47" i="8" s="1"/>
  <c r="P47" i="8" s="1"/>
  <c r="E49" i="8"/>
  <c r="F49" i="8" s="1"/>
  <c r="E12" i="8"/>
  <c r="F12" i="8" s="1"/>
  <c r="E66" i="8" l="1"/>
  <c r="E67" i="8"/>
  <c r="F14" i="8"/>
  <c r="D66" i="8"/>
  <c r="P59" i="8" l="1"/>
  <c r="P21" i="8"/>
  <c r="P26" i="8"/>
  <c r="P27" i="8"/>
  <c r="P43" i="8"/>
  <c r="P42" i="8"/>
  <c r="P5" i="8"/>
  <c r="P23" i="8"/>
  <c r="P12" i="8"/>
  <c r="P51" i="8"/>
  <c r="P49" i="8"/>
  <c r="P2" i="8"/>
  <c r="P63" i="8"/>
  <c r="P13" i="8"/>
  <c r="P25" i="8"/>
  <c r="P37" i="8"/>
  <c r="P22" i="8"/>
  <c r="P55" i="8"/>
  <c r="P64" i="8"/>
  <c r="P9" i="8"/>
  <c r="P14" i="8"/>
  <c r="P15" i="8"/>
  <c r="P41" i="8"/>
  <c r="P33" i="8"/>
  <c r="P8" i="8"/>
  <c r="P35" i="8"/>
  <c r="P61" i="8"/>
  <c r="P53" i="8"/>
  <c r="P36" i="8"/>
  <c r="P58" i="8"/>
  <c r="P65" i="8"/>
  <c r="P32" i="8"/>
  <c r="P29" i="8"/>
  <c r="P44" i="8"/>
  <c r="P40" i="8"/>
  <c r="P38" i="8"/>
  <c r="P46" i="8"/>
  <c r="P3" i="8"/>
  <c r="P20" i="8"/>
  <c r="P10" i="8"/>
  <c r="P52" i="8"/>
  <c r="P18" i="8"/>
  <c r="P45" i="8"/>
  <c r="P50" i="8"/>
  <c r="P11" i="8"/>
  <c r="P17" i="8"/>
  <c r="P6" i="8"/>
  <c r="P56" i="8"/>
  <c r="P30" i="8"/>
  <c r="P19" i="8"/>
  <c r="P24" i="8"/>
  <c r="P28" i="8"/>
  <c r="P60" i="8"/>
  <c r="P39" i="8"/>
  <c r="P4" i="8"/>
  <c r="P62" i="8"/>
  <c r="P57" i="8"/>
  <c r="I67" i="8" l="1"/>
  <c r="I68" i="8" l="1"/>
  <c r="G66" i="8"/>
</calcChain>
</file>

<file path=xl/sharedStrings.xml><?xml version="1.0" encoding="utf-8"?>
<sst xmlns="http://schemas.openxmlformats.org/spreadsheetml/2006/main" count="1276" uniqueCount="452">
  <si>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</si>
  <si>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</si>
  <si>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</si>
  <si>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</si>
  <si>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</si>
  <si>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</si>
  <si>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</si>
  <si>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</si>
  <si>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</si>
  <si>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</si>
  <si>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</si>
  <si>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</si>
  <si>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</si>
  <si>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</si>
  <si>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</si>
  <si>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</si>
  <si>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</si>
  <si>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</si>
  <si>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</si>
  <si>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</si>
  <si>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</si>
  <si>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</si>
  <si>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</si>
  <si>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</si>
  <si>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</si>
  <si>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</si>
  <si>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</si>
  <si>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</si>
  <si>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</si>
  <si>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</si>
  <si>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</si>
  <si>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</si>
  <si>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</si>
  <si>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</si>
  <si>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</si>
  <si>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</si>
  <si>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</si>
  <si>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</si>
  <si>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</si>
  <si>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</si>
  <si>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</si>
  <si>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</si>
  <si>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</si>
  <si>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</si>
  <si>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</si>
  <si>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</si>
  <si>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</si>
  <si>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</si>
  <si>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</si>
  <si>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</si>
  <si>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</si>
  <si>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</si>
  <si>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</si>
  <si>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</si>
  <si>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</si>
  <si>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</si>
  <si>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</si>
  <si>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</si>
  <si>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</si>
  <si>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</si>
  <si>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</si>
  <si>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</si>
  <si>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</si>
  <si>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</si>
  <si>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</si>
  <si>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</si>
  <si>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</si>
  <si>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</si>
  <si>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</si>
  <si>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</si>
  <si>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</si>
  <si>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</si>
  <si>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</si>
  <si>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</si>
  <si>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</si>
  <si>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</si>
  <si>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</si>
  <si>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</si>
  <si>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</si>
  <si>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</si>
  <si>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</si>
  <si>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</si>
  <si>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</si>
  <si>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</si>
  <si>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</si>
  <si>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</si>
  <si>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</si>
  <si>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</si>
  <si>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</si>
  <si>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</si>
  <si>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</si>
  <si>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</si>
  <si>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</si>
  <si>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</si>
  <si>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</si>
  <si>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</si>
  <si>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</si>
  <si>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</si>
  <si>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</si>
  <si>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</si>
  <si>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</si>
  <si>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</si>
  <si>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</si>
  <si>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</si>
  <si>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</si>
  <si>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</si>
  <si>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</si>
  <si>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</si>
  <si>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</si>
  <si>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</si>
  <si>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</si>
  <si>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</si>
  <si>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</si>
  <si>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</si>
  <si>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</si>
  <si>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</si>
  <si>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</si>
  <si>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</si>
  <si>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</si>
  <si>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</si>
  <si>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</si>
  <si>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</si>
  <si>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</si>
  <si>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</si>
  <si>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</si>
  <si>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</si>
  <si>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</si>
  <si>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</si>
  <si>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</si>
  <si>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</si>
  <si>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</si>
  <si>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</si>
  <si>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</si>
  <si>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</si>
  <si>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</si>
  <si>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</si>
  <si>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</si>
  <si>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</si>
  <si>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</si>
  <si>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</si>
  <si>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</si>
  <si>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</si>
  <si>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</si>
  <si>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</si>
  <si>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</si>
  <si>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</si>
  <si>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</si>
  <si>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</si>
  <si>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</si>
  <si>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</si>
  <si>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</si>
  <si>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</si>
  <si>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</si>
  <si>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</si>
  <si>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</si>
  <si>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</si>
  <si>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</si>
  <si>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</si>
  <si>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</si>
  <si>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</si>
  <si>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</si>
  <si>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</si>
  <si>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</si>
  <si>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</si>
  <si>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</si>
  <si>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</si>
  <si>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</si>
  <si>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</si>
  <si>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</si>
  <si>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</si>
  <si>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</si>
  <si>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</si>
  <si>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</si>
  <si>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</si>
  <si>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</si>
  <si>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</si>
  <si>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</si>
  <si>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</si>
  <si>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</si>
  <si>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</si>
  <si>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</si>
  <si>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</si>
  <si>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</si>
  <si>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</si>
  <si>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</si>
  <si>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</si>
  <si>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</si>
  <si>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</si>
  <si>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</si>
  <si>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</si>
  <si>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</si>
  <si>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</si>
  <si>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</si>
  <si>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</si>
  <si>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</si>
  <si>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</si>
  <si>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</si>
  <si>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</si>
  <si>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</si>
  <si>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</si>
  <si>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</si>
  <si>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</si>
  <si>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</si>
  <si>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</si>
  <si>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</si>
  <si>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</si>
  <si>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</si>
  <si>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</si>
  <si>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</si>
  <si>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</si>
  <si>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</si>
  <si>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</si>
  <si>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</si>
  <si>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</si>
  <si>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</si>
  <si>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</si>
  <si>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</si>
  <si>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</si>
  <si>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</si>
  <si>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</si>
  <si>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</si>
  <si>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</si>
  <si>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</si>
  <si>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</si>
  <si>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</si>
  <si>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</si>
  <si>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</si>
  <si>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</si>
  <si>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</si>
  <si>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</si>
  <si>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</si>
  <si>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</si>
  <si>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</si>
  <si>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</si>
  <si>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</si>
  <si>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</si>
  <si>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</si>
  <si>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</si>
  <si>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</si>
  <si>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</si>
  <si>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</si>
  <si>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</si>
  <si>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</si>
  <si>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</si>
  <si>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</si>
  <si>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</si>
  <si>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</si>
  <si>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</si>
  <si>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</si>
  <si>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</si>
  <si>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</si>
  <si>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</si>
  <si>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</si>
  <si>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</si>
  <si>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</si>
  <si>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</si>
  <si>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</si>
  <si>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</si>
  <si>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</si>
  <si>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</si>
  <si>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</si>
  <si>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</si>
  <si>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</si>
  <si>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</si>
  <si>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</si>
  <si>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</si>
  <si>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</si>
  <si>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</si>
  <si>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</si>
  <si>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</si>
  <si>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</si>
  <si>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</si>
  <si>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</si>
  <si>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</si>
  <si>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</si>
  <si>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</si>
  <si>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</si>
  <si>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</si>
  <si>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</si>
  <si>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</si>
  <si>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</si>
  <si>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</si>
  <si>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</si>
  <si>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</si>
  <si>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</si>
  <si>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</si>
  <si>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</si>
  <si>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</si>
  <si>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</si>
  <si>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</si>
  <si>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</si>
  <si>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</si>
  <si>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</si>
  <si>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</si>
  <si>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</si>
  <si>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</si>
  <si>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</si>
  <si>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</si>
  <si>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</si>
  <si>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</si>
  <si>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</si>
  <si>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</si>
  <si>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</si>
  <si>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</si>
  <si>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</si>
  <si>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</si>
  <si>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</si>
  <si>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</si>
  <si>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</si>
  <si>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</si>
  <si>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</si>
  <si>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</si>
  <si>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</si>
  <si>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</si>
  <si>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</si>
  <si>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</si>
  <si>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</si>
  <si>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</si>
  <si>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</si>
  <si>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</si>
  <si>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</si>
  <si>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</si>
  <si>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</si>
  <si>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</si>
  <si>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</si>
  <si>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</si>
  <si>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</si>
  <si>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</si>
  <si>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</si>
  <si>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</si>
  <si>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</si>
  <si>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</si>
  <si>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</si>
  <si>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</si>
  <si>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</si>
  <si>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</si>
  <si>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</si>
  <si>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</si>
  <si>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</si>
  <si>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</si>
  <si>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</si>
  <si>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</si>
  <si>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</si>
  <si>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</si>
  <si>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</si>
  <si>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</si>
  <si>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</si>
  <si>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</si>
  <si>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</si>
  <si>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</si>
  <si>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</si>
  <si>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</si>
  <si>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</si>
  <si>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</si>
  <si>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</si>
  <si>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</si>
  <si>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</si>
  <si>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</si>
  <si>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</si>
  <si>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</si>
  <si>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</si>
  <si>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</si>
  <si>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</si>
  <si>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</si>
  <si>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</si>
  <si>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</si>
  <si>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</si>
  <si>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</si>
  <si>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</si>
  <si>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</si>
  <si>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</si>
  <si>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</si>
  <si>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</si>
  <si>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</si>
  <si>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</si>
  <si>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</si>
  <si>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</si>
  <si>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</si>
  <si>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</si>
  <si>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</si>
  <si>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</si>
  <si>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</si>
  <si>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</si>
  <si>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</si>
  <si>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</si>
  <si>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</si>
  <si>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</si>
  <si>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</si>
  <si>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</si>
  <si>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</si>
  <si>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</si>
  <si>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</si>
  <si>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</si>
  <si>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</si>
  <si>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</si>
  <si>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</si>
  <si>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</si>
  <si>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</si>
  <si>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</si>
  <si>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</si>
  <si>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</si>
  <si>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</si>
  <si>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</si>
  <si>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</si>
  <si>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</si>
  <si>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</si>
  <si>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</si>
  <si>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</si>
  <si>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</si>
  <si>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</si>
  <si>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</si>
  <si>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</si>
  <si>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</si>
  <si>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</si>
  <si>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</si>
  <si>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</si>
  <si>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</si>
  <si>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</si>
  <si>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</si>
  <si>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</si>
  <si>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</si>
  <si>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</si>
  <si>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</si>
  <si>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</si>
  <si>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</si>
  <si>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</si>
  <si>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</si>
  <si>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Myanmar</t>
  </si>
  <si>
    <t>Rwanda</t>
  </si>
  <si>
    <t>Vietnam</t>
  </si>
  <si>
    <t>United Kingdom</t>
  </si>
  <si>
    <t>United States</t>
  </si>
  <si>
    <t>Mirai-Like Normalised</t>
  </si>
  <si>
    <t>BGP Hijacks Normalised</t>
  </si>
  <si>
    <t>CC</t>
  </si>
  <si>
    <t>CU</t>
  </si>
  <si>
    <t>MM</t>
  </si>
  <si>
    <t>RW</t>
  </si>
  <si>
    <t>Information Exposure from dependencies</t>
  </si>
  <si>
    <t>Mirai Botnet Hits</t>
  </si>
  <si>
    <t>Exposure to major surveillance scheme by proximity (Not used)</t>
  </si>
  <si>
    <t>Mirai-Like Signature Hits</t>
  </si>
  <si>
    <t>Mirai Botnet Hits Normalised</t>
  </si>
  <si>
    <t>Citizens arrested over political social media posts (Impossible to fully quantify)</t>
  </si>
  <si>
    <t>Ranking</t>
  </si>
  <si>
    <r>
      <t>Any Internet/Telecom *</t>
    </r>
    <r>
      <rPr>
        <i/>
        <u/>
        <sz val="11"/>
        <color theme="1"/>
        <rFont val="Calibri"/>
        <family val="2"/>
        <scheme val="minor"/>
      </rPr>
      <t>mass*</t>
    </r>
    <r>
      <rPr>
        <sz val="11"/>
        <color theme="1"/>
        <rFont val="Calibri"/>
        <family val="2"/>
        <scheme val="minor"/>
      </rPr>
      <t xml:space="preserve"> surveillance (Impossible to fully quantify)</t>
    </r>
  </si>
  <si>
    <t>Recognised flaw: Citizens arrested for social media posts != always equal malicious use of mass surveillance</t>
  </si>
  <si>
    <t>Rank (Most Malicious Routing First)</t>
  </si>
  <si>
    <t>Rank (Least First)</t>
  </si>
  <si>
    <t>Ips per Nation</t>
  </si>
  <si>
    <t>Botnet Hits Per IP</t>
  </si>
  <si>
    <t>Signature Hits Per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</si>
</sst>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R66" totalsRowCount="1">
  <autoFilter ref="A1:R65" xr:uid="{5D7A7C19-206F-4AA4-8764-1A67075BA007}"/>
  <sortState xmlns:xlrd2="http://schemas.microsoft.com/office/spreadsheetml/2017/richdata2" ref="A2:R65">
    <sortCondition descending="1" ref="P1:P65"/>
  </sortState>
  <tableColumns count="18">
    <tableColumn id="1" xr3:uid="{6CAE0BB8-B52D-4A20-9ADF-6A97394DE9AD}" name="Country"/>
    <tableColumn id="8" xr3:uid="{9FD562AD-2C1B-4728-B765-378E325849FB}" name="CC"/>
    <tableColumn id="14" xr3:uid="{FF856217-0361-4129-8C41-EA5770F1CABE}" name="Ips per Nation"/>
    <tableColumn id="3" xr3:uid="{86336C1B-8263-4341-ABC1-0904C1B77BC8}" name="Mirai Botnet Hits" totalsRowFunction="custom">
      <totalsRowFormula>SUM(D2:D65)</totalsRowFormula>
    </tableColumn>
    <tableColumn id="17" xr3:uid="{1E95DADB-7CF5-4583-BF8D-1A1063516CD7}" name="Botnet Hits Per IP" totalsRowFunction="custom">
      <calculatedColumnFormula>D2/C2</calculatedColumnFormula>
      <totalsRowFormula>MIN(E2:E31,E33:E65)</totalsRowFormula>
    </tableColumn>
    <tableColumn id="12" xr3:uid="{CB13608A-F47A-4117-81FF-E4B85539B69D}" name="Mirai Botnet Hits Normalised" dataDxfId="13" totalsRowDxfId="6">
      <calculatedColumnFormula>(E2-5.83893871449925E-06)/(0.00227964743589744-5.83893871449925E-06)</calculatedColumnFormula>
    </tableColumn>
    <tableColumn id="2" xr3:uid="{3CED1D76-1951-4C3A-814D-035739A9FCBB}" name="Mirai-Like Signature Hits" totalsRowFunction="custom">
      <totalsRowFormula>SUM(G2:G65)</totalsRowFormula>
    </tableColumn>
    <tableColumn id="18" xr3:uid="{DB63B8B2-A67F-4DF4-9404-9BED1A77B912}" name="Signature Hits Per IP" totalsRowFunction="custom">
      <calculatedColumnFormula>G2/C2</calculatedColumnFormula>
      <totalsRowFormula>MIN(H2:H31,H33:H39,H41:H49,H52:H65)</totalsRowFormula>
    </tableColumn>
    <tableColumn id="7" xr3:uid="{CB08F8B3-73D8-4C99-A366-FA8017EE0D03}" name="Mirai-Like Normalised" dataDxfId="12" totalsRowDxfId="5">
      <calculatedColumnFormula>(H2-6.07453607010521E-06)/(0.000884211117693926-6.07453607010521E-06)</calculatedColumnFormula>
    </tableColumn>
    <tableColumn id="4" xr3:uid="{49EB2CD0-3630-48AA-8368-2CEFFC08A8D6}" name="Information Exposure from dependencies" dataDxfId="11" totalsRowDxfId="4"/>
    <tableColumn id="11" xr3:uid="{E090A22D-FB18-4748-A91D-414C31BC34CD}" name="Exposure to major surveillance scheme by proximity (Not used)"/>
    <tableColumn id="19" xr3:uid="{8B057D4D-62DE-4645-87B1-85329498A9A6}" name="BGP Hijacks"/>
    <tableColumn id="10" xr3:uid="{036D57D5-B326-42ED-8FFD-747DA6B50910}" name="BGP Hijacks Normalised" dataDxfId="10" totalsRowDxfId="3">
      <calculatedColumnFormula>L2/631</calculatedColumnFormula>
    </tableColumn>
    <tableColumn id="6" xr3:uid="{0A948547-E070-4D9E-A4DC-3394201B9DF2}" name="Any Internet/Telecom *mass* surveillance (Impossible to fully quantify)" dataDxfId="9" totalsRowDxfId="2"/>
    <tableColumn id="5" xr3:uid="{E8D3BBBC-FD07-4637-8DED-2FE5C7491C7E}" name="Citizens arrested over political social media posts (Impossible to fully quantify)" dataDxfId="8" totalsRowDxfId="1"/>
    <tableColumn id="13" xr3:uid="{D262404C-D46A-4B2C-B752-DCB3E9DDEB6B}" name="Ranking" dataDxfId="7" totalsRowDxfId="0">
      <calculatedColumnFormula>((F2*0.3)+(I2*0.2)+(J2*0.2)+(M2*0.1)+(N2*0.1)+(O2*0.1))</calculatedColumnFormula>
    </tableColumn>
    <tableColumn id="15" xr3:uid="{44793A50-3D54-444C-9EBC-D54795E726A2}" name="Rank (Most Malicious Routing First)"/>
    <tableColumn id="16" xr3:uid="{11DBCDCC-D62D-43BF-881E-5F64FBFFD0D1}" name="Rank (Least Firs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R69"/>
  <sheetViews>
    <sheetView tabSelected="1" workbookViewId="0">
      <selection activeCell="S5" sqref="S5"/>
    </sheetView>
  </sheetViews>
  <sheetFormatPr defaultRowHeight="15" x14ac:dyDescent="0.25"/>
  <cols>
    <col min="1" max="1" width="18" customWidth="1"/>
    <col min="2" max="3" width="8.42578125" customWidth="1"/>
    <col min="5" max="5" width="12" bestFit="1" customWidth="1"/>
    <col min="6" max="6" width="11" style="1" customWidth="1"/>
    <col min="7" max="8" width="7.140625" customWidth="1"/>
    <col min="9" max="9" width="12.42578125" style="1" customWidth="1"/>
    <col min="10" max="10" width="12.140625" style="2" customWidth="1"/>
    <col min="11" max="11" width="5.5703125" customWidth="1"/>
    <col min="12" max="12" width="6.28515625" customWidth="1"/>
    <col min="13" max="13" width="13.140625" style="2" customWidth="1"/>
    <col min="14" max="14" width="8.85546875" style="3" customWidth="1"/>
    <col min="15" max="15" width="10.140625" style="3" customWidth="1"/>
    <col min="16" max="16" width="24.7109375" customWidth="1"/>
    <col min="17" max="17" width="15.140625" customWidth="1"/>
  </cols>
  <sheetData>
    <row r="1" spans="1:18" x14ac:dyDescent="0.25">
      <c r="A1" t="s">
        <v>400</v>
      </c>
      <c r="B1" t="s">
        <v>434</v>
      </c>
      <c r="C1" t="s">
        <v>449</v>
      </c>
      <c r="D1" t="s">
        <v>439</v>
      </c>
      <c r="E1" t="s">
        <v>450</v>
      </c>
      <c r="F1" s="1" t="s">
        <v>442</v>
      </c>
      <c r="G1" t="s">
        <v>441</v>
      </c>
      <c r="H1" t="s">
        <v>451</v>
      </c>
      <c r="I1" s="1" t="s">
        <v>432</v>
      </c>
      <c r="J1" s="2" t="s">
        <v>438</v>
      </c>
      <c r="K1" t="s">
        <v>440</v>
      </c>
      <c r="L1" t="s">
        <v>399</v>
      </c>
      <c r="M1" s="2" t="s">
        <v>433</v>
      </c>
      <c r="N1" s="3" t="s">
        <v>445</v>
      </c>
      <c r="O1" s="3" t="s">
        <v>443</v>
      </c>
      <c r="P1" s="4" t="s">
        <v>444</v>
      </c>
      <c r="Q1" t="s">
        <v>447</v>
      </c>
      <c r="R1" t="s">
        <v>448</v>
      </c>
    </row>
    <row r="2" spans="1:18" x14ac:dyDescent="0.25">
      <c r="A2" t="s">
        <v>103</v>
      </c>
      <c r="B2" t="s">
        <v>102</v>
      </c>
      <c r="C2">
        <v>12530944</v>
      </c>
      <c r="D2">
        <v>13843</v>
      </c>
      <c r="E2">
        <f>D2/C2</f>
        <v>1.1047052799852909E-3</v>
      </c>
      <c r="F2" s="1">
        <f>(E2-5.83893871449925E-06)/(0.00227964743589744-5.83893871449925E-06)</f>
        <v>0.48327127927976132</v>
      </c>
      <c r="G2">
        <v>11080</v>
      </c>
      <c r="H2">
        <f>G2/C2</f>
        <v>8.8421111769392631E-4</v>
      </c>
      <c r="I2" s="1">
        <f>(H2-6.07453607010521E-06)/(0.000884211117693926-6.07453607010521E-06)</f>
        <v>1.0000000000000004</v>
      </c>
      <c r="J2" s="2">
        <v>0.99891935700000001</v>
      </c>
      <c r="K2">
        <v>5</v>
      </c>
      <c r="L2">
        <v>3</v>
      </c>
      <c r="M2" s="2">
        <f>L2/631</f>
        <v>4.7543581616481777E-3</v>
      </c>
      <c r="N2" s="3">
        <v>1</v>
      </c>
      <c r="O2" s="3">
        <v>1</v>
      </c>
      <c r="P2" s="4">
        <f>((F2*0.3)+(I2*0.2)+(J2*0.2)+(M2*0.1)+(N2*0.1)+(O2*0.1))</f>
        <v>0.74524069100009327</v>
      </c>
      <c r="Q2">
        <v>1</v>
      </c>
      <c r="R2">
        <v>64</v>
      </c>
    </row>
    <row r="3" spans="1:18" x14ac:dyDescent="0.25">
      <c r="A3" t="s">
        <v>294</v>
      </c>
      <c r="B3" t="s">
        <v>293</v>
      </c>
      <c r="C3">
        <v>45552000</v>
      </c>
      <c r="D3">
        <v>63284</v>
      </c>
      <c r="E3">
        <f>D3/C3</f>
        <v>1.3892694063926941E-3</v>
      </c>
      <c r="F3" s="1">
        <f>(E3-5.83893871449925E-06)/(0.00227964743589744-5.83893871449925E-06)</f>
        <v>0.60841995682228722</v>
      </c>
      <c r="G3">
        <v>29494</v>
      </c>
      <c r="H3">
        <f>G3/C3</f>
        <v>6.4747980330172111E-4</v>
      </c>
      <c r="I3" s="1">
        <f>(H3-6.07453607010521E-06)/(0.000884211117693926-6.07453607010521E-06)</f>
        <v>0.73041629360839377</v>
      </c>
      <c r="J3" s="2">
        <v>0.86038705400000004</v>
      </c>
      <c r="K3">
        <v>6</v>
      </c>
      <c r="L3">
        <v>72</v>
      </c>
      <c r="M3" s="2">
        <f>L3/631</f>
        <v>0.11410459587955626</v>
      </c>
      <c r="N3" s="3">
        <v>1</v>
      </c>
      <c r="O3" s="3">
        <v>1</v>
      </c>
      <c r="P3" s="4">
        <f>((F3*0.3)+(I3*0.2)+(J3*0.2)+(M3*0.1)+(N3*0.1)+(O3*0.1))</f>
        <v>0.71209711615632054</v>
      </c>
      <c r="Q3">
        <v>2</v>
      </c>
      <c r="R3">
        <v>63</v>
      </c>
    </row>
    <row r="4" spans="1:18" x14ac:dyDescent="0.25">
      <c r="A4" t="s">
        <v>429</v>
      </c>
      <c r="B4" t="s">
        <v>364</v>
      </c>
      <c r="C4">
        <v>15632128</v>
      </c>
      <c r="D4">
        <v>18214</v>
      </c>
      <c r="E4">
        <f>D4/C4</f>
        <v>1.1651644612940733E-3</v>
      </c>
      <c r="F4" s="1">
        <f>(E4-5.83893871449925E-06)/(0.00227964743589744-5.83893871449925E-06)</f>
        <v>0.50986066945210273</v>
      </c>
      <c r="G4">
        <v>6315</v>
      </c>
      <c r="H4">
        <f>G4/C4</f>
        <v>4.0397570951312576E-4</v>
      </c>
      <c r="I4" s="1">
        <f>(H4-6.07453607010521E-06)/(0.000884211117693926-6.07453607010521E-06)</f>
        <v>0.45311991524966994</v>
      </c>
      <c r="J4" s="2">
        <v>0.95899510499999996</v>
      </c>
      <c r="K4">
        <v>4</v>
      </c>
      <c r="L4">
        <v>11</v>
      </c>
      <c r="M4" s="2">
        <f>L4/631</f>
        <v>1.7432646592709985E-2</v>
      </c>
      <c r="N4" s="3">
        <v>1</v>
      </c>
      <c r="O4" s="3">
        <v>1</v>
      </c>
      <c r="P4" s="4">
        <f>((F4*0.3)+(I4*0.2)+(J4*0.2)+(M4*0.1)+(N4*0.1)+(O4*0.1))</f>
        <v>0.63712446954483581</v>
      </c>
      <c r="Q4">
        <v>3</v>
      </c>
      <c r="R4">
        <v>62</v>
      </c>
    </row>
    <row r="5" spans="1:18" x14ac:dyDescent="0.25">
      <c r="A5" t="s">
        <v>178</v>
      </c>
      <c r="B5" t="s">
        <v>177</v>
      </c>
      <c r="C5">
        <v>249600</v>
      </c>
      <c r="D5">
        <v>569</v>
      </c>
      <c r="E5">
        <f>D5/C5</f>
        <v>2.2796474358974359E-3</v>
      </c>
      <c r="F5" s="1">
        <f>(E5-5.83893871449925E-06)/(0.00227964743589744-5.83893871449925E-06)</f>
        <v>0.99999999999999811</v>
      </c>
      <c r="G5">
        <v>69</v>
      </c>
      <c r="H5">
        <f>G5/C5</f>
        <v>2.7644230769230768E-4</v>
      </c>
      <c r="I5" s="1">
        <f>(H5-6.07453607010521E-06)/(0.000884211117693926-6.07453607010521E-06)</f>
        <v>0.30788806351996795</v>
      </c>
      <c r="J5" s="2">
        <v>0.576466535</v>
      </c>
      <c r="K5">
        <v>3</v>
      </c>
      <c r="L5">
        <v>6</v>
      </c>
      <c r="M5" s="2">
        <f>L5/631</f>
        <v>9.5087163232963554E-3</v>
      </c>
      <c r="N5" s="3">
        <v>0</v>
      </c>
      <c r="O5" s="3">
        <v>1</v>
      </c>
      <c r="P5" s="4">
        <f>((F5*0.3)+(I5*0.2)+(J5*0.2)+(M5*0.1)+(N5*0.1)+(O5*0.1))</f>
        <v>0.57782179133632272</v>
      </c>
      <c r="Q5">
        <v>4</v>
      </c>
      <c r="R5">
        <v>61</v>
      </c>
    </row>
    <row r="6" spans="1:18" x14ac:dyDescent="0.25">
      <c r="A6" t="s">
        <v>340</v>
      </c>
      <c r="B6" t="s">
        <v>339</v>
      </c>
      <c r="C6">
        <v>16281856</v>
      </c>
      <c r="D6">
        <v>11089</v>
      </c>
      <c r="E6">
        <f>D6/C6</f>
        <v>6.8106486140155024E-4</v>
      </c>
      <c r="F6" s="1">
        <f>(E6-5.83893871449925E-06)/(0.00227964743589744-5.83893871449925E-06)</f>
        <v>0.29695813148890926</v>
      </c>
      <c r="G6">
        <v>5089</v>
      </c>
      <c r="H6">
        <f>G6/C6</f>
        <v>3.125565046147073E-4</v>
      </c>
      <c r="I6" s="1">
        <f>(H6-6.07453607010521E-06)/(0.000884211117693926-6.07453607010521E-06)</f>
        <v>0.34901400870678445</v>
      </c>
      <c r="J6" s="2">
        <v>0.94308672100000002</v>
      </c>
      <c r="K6">
        <v>5</v>
      </c>
      <c r="L6">
        <v>11</v>
      </c>
      <c r="M6" s="2">
        <f>L6/631</f>
        <v>1.7432646592709985E-2</v>
      </c>
      <c r="N6" s="3">
        <v>1</v>
      </c>
      <c r="O6" s="3">
        <v>1</v>
      </c>
      <c r="P6" s="4">
        <f>((F6*0.3)+(I6*0.2)+(J6*0.2)+(M6*0.1)+(N6*0.1)+(O6*0.1))</f>
        <v>0.54925085004730068</v>
      </c>
      <c r="Q6">
        <v>5</v>
      </c>
      <c r="R6">
        <v>60</v>
      </c>
    </row>
    <row r="7" spans="1:18" x14ac:dyDescent="0.25">
      <c r="A7" t="s">
        <v>128</v>
      </c>
      <c r="B7" t="s">
        <v>127</v>
      </c>
      <c r="C7">
        <v>27136</v>
      </c>
      <c r="D7">
        <v>31</v>
      </c>
      <c r="E7">
        <f>D7/C7</f>
        <v>1.1423938679245283E-3</v>
      </c>
      <c r="F7" s="1">
        <f>(E7-5.83893871449925E-06)/(0.00227964743589744-5.83893871449925E-06)</f>
        <v>0.49984637255869419</v>
      </c>
      <c r="G7">
        <v>6</v>
      </c>
      <c r="H7">
        <f>G7/C7</f>
        <v>2.2110849056603774E-4</v>
      </c>
      <c r="I7" s="1">
        <f>(H7-6.07453607010521E-06)/(0.000884211117693926-6.07453607010521E-06)</f>
        <v>0.24487529502335381</v>
      </c>
      <c r="J7" s="2">
        <v>0.46361996500000002</v>
      </c>
      <c r="K7">
        <v>1</v>
      </c>
      <c r="L7">
        <v>0</v>
      </c>
      <c r="M7" s="2">
        <f>L7/631</f>
        <v>0</v>
      </c>
      <c r="N7" s="3">
        <v>1</v>
      </c>
      <c r="O7" s="3">
        <v>1</v>
      </c>
      <c r="P7" s="4">
        <f>((F7*0.3)+(I7*0.2)+(J7*0.2)+(M7*0.1)+(N7*0.1)+(O7*0.1))/0.9</f>
        <v>0.54628107085808775</v>
      </c>
      <c r="Q7">
        <v>6</v>
      </c>
      <c r="R7">
        <v>59</v>
      </c>
    </row>
    <row r="8" spans="1:18" x14ac:dyDescent="0.25">
      <c r="A8" t="s">
        <v>170</v>
      </c>
      <c r="B8" t="s">
        <v>169</v>
      </c>
      <c r="C8">
        <v>668544</v>
      </c>
      <c r="D8">
        <v>430</v>
      </c>
      <c r="E8">
        <f>D8/C8</f>
        <v>6.431887803944093E-4</v>
      </c>
      <c r="F8" s="1">
        <f>(E8-5.83893871449925E-06)/(0.00227964743589744-5.83893871449925E-06)</f>
        <v>0.28030058048843309</v>
      </c>
      <c r="G8">
        <v>148</v>
      </c>
      <c r="H8">
        <f>G8/C8</f>
        <v>2.2137660348458741E-4</v>
      </c>
      <c r="I8" s="1">
        <f>(H8-6.07453607010521E-06)/(0.000884211117693926-6.07453607010521E-06)</f>
        <v>0.24518061531652949</v>
      </c>
      <c r="J8" s="2">
        <v>0.98476949599999997</v>
      </c>
      <c r="K8">
        <v>5</v>
      </c>
      <c r="L8">
        <v>1</v>
      </c>
      <c r="M8" s="2">
        <f>L8/631</f>
        <v>1.5847860538827259E-3</v>
      </c>
      <c r="N8" s="3">
        <v>1</v>
      </c>
      <c r="O8" s="3">
        <v>1</v>
      </c>
      <c r="P8" s="4">
        <f>((F8*0.3)+(I8*0.2)+(J8*0.2)+(M8*0.1)+(N8*0.1)+(O8*0.1))</f>
        <v>0.53023867501522404</v>
      </c>
      <c r="Q8">
        <v>7</v>
      </c>
      <c r="R8">
        <v>58</v>
      </c>
    </row>
    <row r="9" spans="1:18" x14ac:dyDescent="0.25">
      <c r="A9" t="s">
        <v>158</v>
      </c>
      <c r="B9" t="s">
        <v>157</v>
      </c>
      <c r="C9">
        <v>36346880</v>
      </c>
      <c r="D9">
        <v>21503</v>
      </c>
      <c r="E9">
        <f>D9/C9</f>
        <v>5.916051116354416E-4</v>
      </c>
      <c r="F9" s="1">
        <f>(E9-5.83893871449925E-06)/(0.00227964743589744-5.83893871449925E-06)</f>
        <v>0.25761455885430007</v>
      </c>
      <c r="G9">
        <v>3218</v>
      </c>
      <c r="H9">
        <f>G9/C9</f>
        <v>8.853579729539372E-5</v>
      </c>
      <c r="I9" s="1">
        <f>(H9-6.07453607010521E-06)/(0.000884211117693926-6.07453607010521E-06)</f>
        <v>9.3904824091035927E-2</v>
      </c>
      <c r="J9" s="2">
        <v>0.96763678500000028</v>
      </c>
      <c r="K9">
        <v>5</v>
      </c>
      <c r="L9">
        <v>156</v>
      </c>
      <c r="M9" s="2">
        <f>L9/631</f>
        <v>0.24722662440570523</v>
      </c>
      <c r="N9" s="3">
        <v>1</v>
      </c>
      <c r="O9" s="3">
        <v>1</v>
      </c>
      <c r="P9" s="4">
        <f>((F9*0.3)+(I9*0.2)+(J9*0.2)+(M9*0.1)+(N9*0.1)+(O9*0.1))</f>
        <v>0.51431535191506772</v>
      </c>
      <c r="Q9">
        <v>8</v>
      </c>
      <c r="R9">
        <v>57</v>
      </c>
    </row>
    <row r="10" spans="1:18" x14ac:dyDescent="0.25">
      <c r="A10" t="s">
        <v>304</v>
      </c>
      <c r="B10" t="s">
        <v>303</v>
      </c>
      <c r="C10">
        <v>5943556</v>
      </c>
      <c r="D10">
        <v>8020</v>
      </c>
      <c r="E10">
        <f>D10/C10</f>
        <v>1.3493605511582629E-3</v>
      </c>
      <c r="F10" s="1">
        <f>(E10-5.83893871449925E-06)/(0.00227964743589744-5.83893871449925E-06)</f>
        <v>0.59086841047004379</v>
      </c>
      <c r="G10">
        <v>1358</v>
      </c>
      <c r="H10">
        <f>G10/C10</f>
        <v>2.2848274669238415E-4</v>
      </c>
      <c r="I10" s="1">
        <f>(H10-6.07453607010521E-06)/(0.000884211117693926-6.07453607010521E-06)</f>
        <v>0.25327291366339522</v>
      </c>
      <c r="J10" s="2">
        <v>0.91705547199999993</v>
      </c>
      <c r="K10">
        <v>5</v>
      </c>
      <c r="L10">
        <v>17</v>
      </c>
      <c r="M10" s="2">
        <f>L10/631</f>
        <v>2.694136291600634E-2</v>
      </c>
      <c r="N10" s="3">
        <v>1</v>
      </c>
      <c r="O10" s="3">
        <v>0</v>
      </c>
      <c r="P10" s="4">
        <f>((F10*0.3)+(I10*0.2)+(J10*0.2)+(M10*0.1)+(N10*0.1)+(O10*0.1))</f>
        <v>0.51402033656529278</v>
      </c>
      <c r="Q10">
        <v>9</v>
      </c>
      <c r="R10">
        <v>56</v>
      </c>
    </row>
    <row r="11" spans="1:18" x14ac:dyDescent="0.25">
      <c r="A11" t="s">
        <v>332</v>
      </c>
      <c r="B11" t="s">
        <v>331</v>
      </c>
      <c r="C11">
        <v>8643072</v>
      </c>
      <c r="D11">
        <v>3027</v>
      </c>
      <c r="E11">
        <f>D11/C11</f>
        <v>3.5022269859605472E-4</v>
      </c>
      <c r="F11" s="1">
        <f>(E11-5.83893871449925E-06)/(0.00227964743589744-5.83893871449925E-06)</f>
        <v>0.15145680047735691</v>
      </c>
      <c r="G11">
        <v>1769</v>
      </c>
      <c r="H11">
        <f>G11/C11</f>
        <v>2.0467259789112019E-4</v>
      </c>
      <c r="I11" s="1">
        <f>(H11-6.07453607010521E-06)/(0.000884211117693926-6.07453607010521E-06)</f>
        <v>0.2261585110755483</v>
      </c>
      <c r="J11" s="2">
        <v>0.95884328600000002</v>
      </c>
      <c r="K11">
        <v>4</v>
      </c>
      <c r="L11">
        <v>7</v>
      </c>
      <c r="M11" s="2">
        <f>L11/631</f>
        <v>1.1093502377179081E-2</v>
      </c>
      <c r="N11" s="3">
        <v>1</v>
      </c>
      <c r="O11" s="3">
        <v>1</v>
      </c>
      <c r="P11" s="4">
        <f>((F11*0.3)+(I11*0.2)+(J11*0.2)+(M11*0.1)+(N11*0.1)+(O11*0.1))</f>
        <v>0.48354674979603463</v>
      </c>
      <c r="Q11">
        <v>10</v>
      </c>
      <c r="R11">
        <v>55</v>
      </c>
    </row>
    <row r="12" spans="1:18" x14ac:dyDescent="0.25">
      <c r="A12" t="s">
        <v>75</v>
      </c>
      <c r="B12" t="s">
        <v>74</v>
      </c>
      <c r="C12">
        <v>331979264</v>
      </c>
      <c r="D12">
        <v>108622</v>
      </c>
      <c r="E12">
        <f>D12/C12</f>
        <v>3.2719513469371388E-4</v>
      </c>
      <c r="F12" s="1">
        <f>(E12-5.83893871449925E-06)/(0.00227964743589744-5.83893871449925E-06)</f>
        <v>0.14132949031431105</v>
      </c>
      <c r="G12">
        <v>50850</v>
      </c>
      <c r="H12">
        <f>G12/C12</f>
        <v>1.5317221740692816E-4</v>
      </c>
      <c r="I12" s="1">
        <f>(H12-6.07453607010521E-06)/(0.000884211117693926-6.07453607010521E-06)</f>
        <v>0.16751116445327313</v>
      </c>
      <c r="J12" s="2">
        <v>0.91036587199999996</v>
      </c>
      <c r="K12">
        <v>7</v>
      </c>
      <c r="L12">
        <v>97</v>
      </c>
      <c r="M12" s="2">
        <f>L12/631</f>
        <v>0.15372424722662439</v>
      </c>
      <c r="N12" s="3">
        <v>1</v>
      </c>
      <c r="O12" s="3">
        <v>1</v>
      </c>
      <c r="P12" s="4">
        <f>((F12*0.3)+(I12*0.2)+(J12*0.2)+(M12*0.1)+(N12*0.1)+(O12*0.1))</f>
        <v>0.4733466791076103</v>
      </c>
      <c r="Q12">
        <v>11</v>
      </c>
      <c r="R12">
        <v>54</v>
      </c>
    </row>
    <row r="13" spans="1:18" x14ac:dyDescent="0.25">
      <c r="A13" t="s">
        <v>107</v>
      </c>
      <c r="B13" t="s">
        <v>106</v>
      </c>
      <c r="C13">
        <v>98304</v>
      </c>
      <c r="D13">
        <v>71</v>
      </c>
      <c r="E13">
        <f>D13/C13</f>
        <v>7.2224934895833337E-4</v>
      </c>
      <c r="F13" s="1">
        <f>(E13-5.83893871449925E-06)/(0.00227964743589744-5.83893871449925E-06)</f>
        <v>0.31507068916815417</v>
      </c>
      <c r="G13">
        <v>77</v>
      </c>
      <c r="H13">
        <f>G13/C13</f>
        <v>7.8328450520833337E-4</v>
      </c>
      <c r="I13" s="1">
        <f>(H13-6.07453607010521E-06)/(0.000884211117693926-6.07453607010521E-06)</f>
        <v>0.88506729522762562</v>
      </c>
      <c r="J13" s="2">
        <v>0</v>
      </c>
      <c r="K13">
        <v>5</v>
      </c>
      <c r="L13">
        <v>2</v>
      </c>
      <c r="M13" s="2">
        <f>L13/631</f>
        <v>3.1695721077654518E-3</v>
      </c>
      <c r="N13" s="3">
        <v>1</v>
      </c>
      <c r="O13" s="3">
        <v>1</v>
      </c>
      <c r="P13" s="4">
        <f>((F13*0.3)+(I13*0.2)+(J13*0.2)+(M13*0.1)+(N13*0.1)+(O13*0.1))</f>
        <v>0.47185162300674788</v>
      </c>
      <c r="Q13">
        <v>12</v>
      </c>
      <c r="R13">
        <v>53</v>
      </c>
    </row>
    <row r="14" spans="1:18" x14ac:dyDescent="0.25">
      <c r="A14" t="s">
        <v>152</v>
      </c>
      <c r="B14" t="s">
        <v>151</v>
      </c>
      <c r="C14">
        <v>17662464</v>
      </c>
      <c r="D14">
        <v>4366</v>
      </c>
      <c r="E14">
        <f>D14/C14</f>
        <v>2.4719087891700726E-4</v>
      </c>
      <c r="F14" s="1">
        <f>(E14-5.83893871449925E-06)/(0.00227964743589744-5.83893871449925E-06)</f>
        <v>0.10614435670441152</v>
      </c>
      <c r="G14">
        <v>3023</v>
      </c>
      <c r="H14">
        <f>G14/C14</f>
        <v>1.7115392280488159E-4</v>
      </c>
      <c r="I14" s="1">
        <f>(H14-6.07453607010521E-06)/(0.000884211117693926-6.07453607010521E-06)</f>
        <v>0.18798828130985856</v>
      </c>
      <c r="J14" s="2">
        <v>0.96478673299999973</v>
      </c>
      <c r="K14">
        <v>4</v>
      </c>
      <c r="L14">
        <v>30</v>
      </c>
      <c r="M14" s="2">
        <f>L14/631</f>
        <v>4.7543581616481777E-2</v>
      </c>
      <c r="N14" s="3">
        <v>1</v>
      </c>
      <c r="O14" s="3">
        <v>1</v>
      </c>
      <c r="P14" s="4">
        <f>((F14*0.3)+(I14*0.2)+(J14*0.2)+(M14*0.1)+(N14*0.1)+(O14*0.1))</f>
        <v>0.46715266803494326</v>
      </c>
      <c r="Q14">
        <v>13</v>
      </c>
      <c r="R14">
        <v>52</v>
      </c>
    </row>
    <row r="15" spans="1:18" x14ac:dyDescent="0.25">
      <c r="A15" t="s">
        <v>162</v>
      </c>
      <c r="B15" t="s">
        <v>161</v>
      </c>
      <c r="C15">
        <v>10873344</v>
      </c>
      <c r="D15">
        <v>4597</v>
      </c>
      <c r="E15">
        <f>D15/C15</f>
        <v>4.2277702241371194E-4</v>
      </c>
      <c r="F15" s="1">
        <f>(E15-5.83893871449925E-06)/(0.00227964743589744-5.83893871449925E-06)</f>
        <v>0.18336552274114737</v>
      </c>
      <c r="G15">
        <v>729</v>
      </c>
      <c r="H15">
        <f>G15/C15</f>
        <v>6.7044692046899283E-5</v>
      </c>
      <c r="I15" s="1">
        <f>(H15-6.07453607010521E-06)/(0.000884211117693926-6.07453607010521E-06)</f>
        <v>6.9431290362656453E-2</v>
      </c>
      <c r="J15" s="2">
        <v>0.91026548399999985</v>
      </c>
      <c r="K15">
        <v>6</v>
      </c>
      <c r="L15">
        <v>96</v>
      </c>
      <c r="M15" s="2">
        <f>L15/631</f>
        <v>0.15213946117274169</v>
      </c>
      <c r="N15" s="3">
        <v>1</v>
      </c>
      <c r="O15" s="3">
        <v>1</v>
      </c>
      <c r="P15" s="4">
        <f>((F15*0.3)+(I15*0.2)+(J15*0.2)+(M15*0.1)+(N15*0.1)+(O15*0.1))</f>
        <v>0.46616295781214967</v>
      </c>
      <c r="Q15">
        <v>14</v>
      </c>
      <c r="R15">
        <v>51</v>
      </c>
    </row>
    <row r="16" spans="1:18" x14ac:dyDescent="0.25">
      <c r="A16" t="s">
        <v>326</v>
      </c>
      <c r="B16" t="s">
        <v>325</v>
      </c>
      <c r="C16">
        <v>843776</v>
      </c>
      <c r="D16">
        <v>10</v>
      </c>
      <c r="E16">
        <f>D16/C16</f>
        <v>1.1851486650485437E-5</v>
      </c>
      <c r="F16" s="1">
        <f>(E16-5.83893871449925E-06)/(0.00227964743589744-5.83893871449925E-06)</f>
        <v>2.6442631133779433E-3</v>
      </c>
      <c r="G16">
        <v>6</v>
      </c>
      <c r="H16">
        <f>G16/C16</f>
        <v>7.1108919902912624E-6</v>
      </c>
      <c r="I16" s="1">
        <f>(H16-6.07453607010521E-06)/(0.000884211117693926-6.07453607010521E-06)</f>
        <v>1.1801762298407588E-3</v>
      </c>
      <c r="J16" s="2">
        <v>0.94841592199999991</v>
      </c>
      <c r="K16">
        <v>7</v>
      </c>
      <c r="L16">
        <v>0</v>
      </c>
      <c r="M16" s="2">
        <f>L16/631</f>
        <v>0</v>
      </c>
      <c r="N16" s="3">
        <v>1</v>
      </c>
      <c r="O16" s="3">
        <v>1</v>
      </c>
      <c r="P16" s="4">
        <f>((F16*0.3)+(I16*0.2)+(J16*0.2)+(M16*0.1)+(N16*0.1)+(O16*0.1))/0.9</f>
        <v>0.43412499842220165</v>
      </c>
      <c r="Q16">
        <v>15</v>
      </c>
      <c r="R16">
        <v>50</v>
      </c>
    </row>
    <row r="17" spans="1:18" x14ac:dyDescent="0.25">
      <c r="A17" t="s">
        <v>336</v>
      </c>
      <c r="B17" t="s">
        <v>335</v>
      </c>
      <c r="C17">
        <v>3389696</v>
      </c>
      <c r="D17">
        <v>1255</v>
      </c>
      <c r="E17">
        <f>D17/C17</f>
        <v>3.7023969111094329E-4</v>
      </c>
      <c r="F17" s="1">
        <f>(E17-5.83893871449925E-06)/(0.00227964743589744-5.83893871449925E-06)</f>
        <v>0.16026008911828157</v>
      </c>
      <c r="G17">
        <v>420</v>
      </c>
      <c r="H17">
        <f>G17/C17</f>
        <v>1.2390491654708859E-4</v>
      </c>
      <c r="I17" s="1">
        <f>(H17-6.07453607010521E-06)/(0.000884211117693926-6.07453607010521E-06)</f>
        <v>0.13418229344129518</v>
      </c>
      <c r="J17" s="2">
        <v>0.68244708700000001</v>
      </c>
      <c r="K17">
        <v>4</v>
      </c>
      <c r="L17">
        <v>113</v>
      </c>
      <c r="M17" s="2">
        <f>L17/631</f>
        <v>0.17908082408874801</v>
      </c>
      <c r="N17" s="3">
        <v>1</v>
      </c>
      <c r="O17" s="3">
        <v>1</v>
      </c>
      <c r="P17" s="4">
        <f>((F17*0.3)+(I17*0.2)+(J17*0.2)+(M17*0.1)+(N17*0.1)+(O17*0.1))</f>
        <v>0.42931198523261827</v>
      </c>
      <c r="Q17">
        <v>16</v>
      </c>
      <c r="R17">
        <v>49</v>
      </c>
    </row>
    <row r="18" spans="1:18" x14ac:dyDescent="0.25">
      <c r="A18" t="s">
        <v>180</v>
      </c>
      <c r="B18" t="s">
        <v>179</v>
      </c>
      <c r="C18">
        <v>112320768</v>
      </c>
      <c r="D18">
        <v>15101</v>
      </c>
      <c r="E18">
        <f>D18/C18</f>
        <v>1.3444530578708293E-4</v>
      </c>
      <c r="F18" s="1">
        <f>(E18-5.83893871449925E-06)/(0.00227964743589744-5.83893871449925E-06)</f>
        <v>5.6559893778177106E-2</v>
      </c>
      <c r="G18">
        <v>6397</v>
      </c>
      <c r="H18">
        <f>G18/C18</f>
        <v>5.6952958156411464E-5</v>
      </c>
      <c r="I18" s="1">
        <f>(H18-6.07453607010521E-06)/(0.000884211117693926-6.07453607010521E-06)</f>
        <v>5.7939075937621883E-2</v>
      </c>
      <c r="J18" s="2">
        <v>0.97789078000000007</v>
      </c>
      <c r="K18">
        <v>5</v>
      </c>
      <c r="L18">
        <v>30</v>
      </c>
      <c r="M18" s="2">
        <f>L18/631</f>
        <v>4.7543581616481777E-2</v>
      </c>
      <c r="N18" s="3">
        <v>1</v>
      </c>
      <c r="O18" s="3">
        <v>1</v>
      </c>
      <c r="P18" s="4">
        <f>((F18*0.3)+(I18*0.2)+(J18*0.2)+(M18*0.1)+(N18*0.1)+(O18*0.1))</f>
        <v>0.42888829748262569</v>
      </c>
      <c r="Q18">
        <v>17</v>
      </c>
      <c r="R18">
        <v>48</v>
      </c>
    </row>
    <row r="19" spans="1:18" x14ac:dyDescent="0.25">
      <c r="A19" t="s">
        <v>3</v>
      </c>
      <c r="B19" t="s">
        <v>2</v>
      </c>
      <c r="C19">
        <v>3736960</v>
      </c>
      <c r="D19">
        <v>916</v>
      </c>
      <c r="E19">
        <f>D19/C19</f>
        <v>2.4511902723069016E-4</v>
      </c>
      <c r="F19" s="1">
        <f>(E19-5.83893871449925E-06)/(0.00227964743589744-5.83893871449925E-06)</f>
        <v>0.10523317544667414</v>
      </c>
      <c r="G19">
        <v>428</v>
      </c>
      <c r="H19">
        <f>G19/C19</f>
        <v>1.1453159787634869E-4</v>
      </c>
      <c r="I19" s="1">
        <f>(H19-6.07453607010521E-06)/(0.000884211117693926-6.07453607010521E-06)</f>
        <v>0.12350819231979644</v>
      </c>
      <c r="J19" s="2">
        <v>0.8396049659999999</v>
      </c>
      <c r="K19">
        <v>6</v>
      </c>
      <c r="L19">
        <v>4</v>
      </c>
      <c r="M19" s="2">
        <f>L19/631</f>
        <v>6.3391442155309036E-3</v>
      </c>
      <c r="N19" s="3">
        <v>1</v>
      </c>
      <c r="O19" s="3">
        <v>1</v>
      </c>
      <c r="P19" s="4">
        <f>((F19*0.3)+(I19*0.2)+(J19*0.2)+(M19*0.1)+(N19*0.1)+(O19*0.1))</f>
        <v>0.42482649871951461</v>
      </c>
      <c r="Q19">
        <v>18</v>
      </c>
      <c r="R19">
        <v>47</v>
      </c>
    </row>
    <row r="20" spans="1:18" x14ac:dyDescent="0.25">
      <c r="A20" t="s">
        <v>296</v>
      </c>
      <c r="B20" t="s">
        <v>295</v>
      </c>
      <c r="C20">
        <v>7722496</v>
      </c>
      <c r="D20">
        <v>564</v>
      </c>
      <c r="E20">
        <f>D20/C20</f>
        <v>7.3033381953192331E-5</v>
      </c>
      <c r="F20" s="1">
        <f>(E20-5.83893871449925E-06)/(0.00227964743589744-5.83893871449925E-06)</f>
        <v>2.9551496232836403E-2</v>
      </c>
      <c r="G20">
        <v>207</v>
      </c>
      <c r="H20">
        <f>G20/C20</f>
        <v>2.6804805078565272E-5</v>
      </c>
      <c r="I20" s="1">
        <f>(H20-6.07453607010521E-06)/(0.000884211117693926-6.07453607010521E-06)</f>
        <v>2.3607112426778012E-2</v>
      </c>
      <c r="J20" s="2">
        <v>0.95277895000000001</v>
      </c>
      <c r="K20">
        <v>5</v>
      </c>
      <c r="L20">
        <v>5</v>
      </c>
      <c r="M20" s="2">
        <f>L20/631</f>
        <v>7.9239302694136295E-3</v>
      </c>
      <c r="N20" s="3">
        <v>1</v>
      </c>
      <c r="O20" s="3">
        <v>1</v>
      </c>
      <c r="P20" s="4">
        <f>((F20*0.3)+(I20*0.2)+(J20*0.2)+(M20*0.1)+(N20*0.1)+(O20*0.1))</f>
        <v>0.40493505438214794</v>
      </c>
      <c r="Q20">
        <v>19</v>
      </c>
      <c r="R20">
        <v>46</v>
      </c>
    </row>
    <row r="21" spans="1:18" x14ac:dyDescent="0.25">
      <c r="A21" t="s">
        <v>19</v>
      </c>
      <c r="B21" t="s">
        <v>18</v>
      </c>
      <c r="C21">
        <v>48478976</v>
      </c>
      <c r="D21">
        <v>1695</v>
      </c>
      <c r="E21">
        <f>D21/C21</f>
        <v>3.4963609792418055E-5</v>
      </c>
      <c r="F21" s="1">
        <f>(E21-5.83893871449925E-06)/(0.00227964743589744-5.83893871449925E-06)</f>
        <v>1.280876164989349E-2</v>
      </c>
      <c r="G21">
        <v>561</v>
      </c>
      <c r="H21">
        <f>G21/C21</f>
        <v>1.157202660386226E-5</v>
      </c>
      <c r="I21" s="1">
        <f>(H21-6.07453607010521E-06)/(0.000884211117693926-6.07453607010521E-06)</f>
        <v>6.2604048718609062E-3</v>
      </c>
      <c r="J21" s="2">
        <v>0.95953077900000017</v>
      </c>
      <c r="K21">
        <v>4</v>
      </c>
      <c r="L21">
        <v>26</v>
      </c>
      <c r="M21" s="2">
        <f>L21/631</f>
        <v>4.1204437400950873E-2</v>
      </c>
      <c r="N21" s="3">
        <v>1</v>
      </c>
      <c r="O21" s="3">
        <v>1</v>
      </c>
      <c r="P21" s="4">
        <f>((F21*0.3)+(I21*0.2)+(J21*0.2)+(M21*0.1)+(N21*0.1)+(O21*0.1))</f>
        <v>0.40112130900943532</v>
      </c>
      <c r="Q21">
        <v>20</v>
      </c>
      <c r="R21">
        <v>45</v>
      </c>
    </row>
    <row r="22" spans="1:18" x14ac:dyDescent="0.25">
      <c r="A22" t="s">
        <v>87</v>
      </c>
      <c r="B22" t="s">
        <v>86</v>
      </c>
      <c r="C22">
        <v>118974128</v>
      </c>
      <c r="D22">
        <v>3131</v>
      </c>
      <c r="E22">
        <f>D22/C22</f>
        <v>2.6316645918178109E-5</v>
      </c>
      <c r="F22" s="1">
        <f>(E22-5.83893871449925E-06)/(0.00227964743589744-5.83893871449925E-06)</f>
        <v>9.0059067107230127E-3</v>
      </c>
      <c r="G22">
        <v>1353</v>
      </c>
      <c r="H22">
        <f>G22/C22</f>
        <v>1.1372220353655375E-5</v>
      </c>
      <c r="I22" s="1">
        <f>(H22-6.07453607010521E-06)/(0.000884211117693926-6.07453607010521E-06)</f>
        <v>6.0328705060366181E-3</v>
      </c>
      <c r="J22" s="2">
        <v>0.87709837900000009</v>
      </c>
      <c r="K22">
        <v>7</v>
      </c>
      <c r="L22">
        <v>107</v>
      </c>
      <c r="M22" s="2">
        <f>L22/631</f>
        <v>0.16957210776545167</v>
      </c>
      <c r="N22" s="3">
        <v>1</v>
      </c>
      <c r="O22" s="3">
        <v>1</v>
      </c>
      <c r="P22" s="4">
        <f>((F22*0.3)+(I22*0.2)+(J22*0.2)+(M22*0.1)+(N22*0.1)+(O22*0.1))</f>
        <v>0.39628523269096938</v>
      </c>
      <c r="Q22">
        <v>21</v>
      </c>
      <c r="R22">
        <v>44</v>
      </c>
    </row>
    <row r="23" spans="1:18" x14ac:dyDescent="0.25">
      <c r="A23" t="s">
        <v>61</v>
      </c>
      <c r="B23" t="s">
        <v>60</v>
      </c>
      <c r="C23">
        <v>80404992</v>
      </c>
      <c r="D23">
        <v>3338</v>
      </c>
      <c r="E23">
        <f>D23/C23</f>
        <v>4.1514835297788473E-5</v>
      </c>
      <c r="F23" s="1">
        <f>(E23-5.83893871449925E-06)/(0.00227964743589744-5.83893871449925E-06)</f>
        <v>1.5689930188707041E-2</v>
      </c>
      <c r="G23">
        <v>1131</v>
      </c>
      <c r="H23">
        <f>G23/C23</f>
        <v>1.406629080940646E-5</v>
      </c>
      <c r="I23" s="1">
        <f>(H23-6.07453607010521E-06)/(0.000884211117693926-6.07453607010521E-06)</f>
        <v>9.1008106330374774E-3</v>
      </c>
      <c r="J23" s="2">
        <v>0.91859541299999992</v>
      </c>
      <c r="K23">
        <v>2</v>
      </c>
      <c r="L23">
        <v>35</v>
      </c>
      <c r="M23" s="2">
        <f>L23/631</f>
        <v>5.5467511885895403E-2</v>
      </c>
      <c r="N23" s="3">
        <v>1</v>
      </c>
      <c r="O23" s="3">
        <v>1</v>
      </c>
      <c r="P23" s="4">
        <f>((F23*0.3)+(I23*0.2)+(J23*0.2)+(M23*0.1)+(N23*0.1)+(O23*0.1))</f>
        <v>0.39579297497180921</v>
      </c>
      <c r="Q23">
        <v>22</v>
      </c>
      <c r="R23">
        <v>43</v>
      </c>
    </row>
    <row r="24" spans="1:18" x14ac:dyDescent="0.25">
      <c r="A24" t="s">
        <v>430</v>
      </c>
      <c r="B24" t="s">
        <v>116</v>
      </c>
      <c r="C24">
        <v>123758120</v>
      </c>
      <c r="D24">
        <v>4530</v>
      </c>
      <c r="E24">
        <f>D24/C24</f>
        <v>3.6603658814468096E-5</v>
      </c>
      <c r="F24" s="1">
        <f>(E24-5.83893871449925E-06)/(0.00227964743589744-5.83893871449925E-06)</f>
        <v>1.3530040079489443E-2</v>
      </c>
      <c r="G24">
        <v>1481</v>
      </c>
      <c r="H24">
        <f>G24/C24</f>
        <v>1.196689154618703E-5</v>
      </c>
      <c r="I24" s="1">
        <f>(H24-6.07453607010521E-06)/(0.000884211117693926-6.07453607010521E-06)</f>
        <v>6.7100672029695814E-3</v>
      </c>
      <c r="J24" s="2">
        <v>0.84022306999999985</v>
      </c>
      <c r="K24">
        <v>7</v>
      </c>
      <c r="L24">
        <v>131</v>
      </c>
      <c r="M24" s="2">
        <f>L24/631</f>
        <v>0.2076069730586371</v>
      </c>
      <c r="N24" s="3">
        <v>1</v>
      </c>
      <c r="O24" s="3">
        <v>1</v>
      </c>
      <c r="P24" s="4">
        <f>((F24*0.3)+(I24*0.2)+(J24*0.2)+(M24*0.1)+(N24*0.1)+(O24*0.1))</f>
        <v>0.39420633677030448</v>
      </c>
      <c r="Q24">
        <v>23</v>
      </c>
      <c r="R24">
        <v>42</v>
      </c>
    </row>
    <row r="25" spans="1:18" x14ac:dyDescent="0.25">
      <c r="A25" t="s">
        <v>113</v>
      </c>
      <c r="B25" t="s">
        <v>112</v>
      </c>
      <c r="C25">
        <v>84059952</v>
      </c>
      <c r="D25">
        <v>3427</v>
      </c>
      <c r="E25">
        <f>D25/C25</f>
        <v>4.0768521971080833E-5</v>
      </c>
      <c r="F25" s="1">
        <f>(E25-5.83893871449925E-06)/(0.00227964743589744-5.83893871449925E-06)</f>
        <v>1.5361708472748002E-2</v>
      </c>
      <c r="G25">
        <v>1235</v>
      </c>
      <c r="H25">
        <f>G25/C25</f>
        <v>1.4691895136937505E-5</v>
      </c>
      <c r="I25" s="1">
        <f>(H25-6.07453607010521E-06)/(0.000884211117693926-6.07453607010521E-06)</f>
        <v>9.813233211281738E-3</v>
      </c>
      <c r="J25" s="2">
        <v>0.89230520600000018</v>
      </c>
      <c r="K25">
        <v>7</v>
      </c>
      <c r="L25">
        <v>37</v>
      </c>
      <c r="M25" s="2">
        <f>L25/631</f>
        <v>5.8637083993660855E-2</v>
      </c>
      <c r="N25" s="3">
        <v>1</v>
      </c>
      <c r="O25" s="3">
        <v>1</v>
      </c>
      <c r="P25" s="4">
        <f>((F25*0.3)+(I25*0.2)+(J25*0.2)+(M25*0.1)+(N25*0.1)+(O25*0.1))</f>
        <v>0.39089590878344693</v>
      </c>
      <c r="Q25">
        <v>24</v>
      </c>
      <c r="R25">
        <v>41</v>
      </c>
    </row>
    <row r="26" spans="1:18" x14ac:dyDescent="0.25">
      <c r="A26" t="s">
        <v>37</v>
      </c>
      <c r="B26" t="s">
        <v>36</v>
      </c>
      <c r="C26">
        <v>802441</v>
      </c>
      <c r="D26">
        <v>118</v>
      </c>
      <c r="E26">
        <f>D26/C26</f>
        <v>1.4705130969130441E-4</v>
      </c>
      <c r="F26" s="1">
        <f>(E26-5.83893871449925E-06)/(0.00227964743589744-5.83893871449925E-06)</f>
        <v>6.2103897998338681E-2</v>
      </c>
      <c r="G26">
        <v>41</v>
      </c>
      <c r="H26">
        <f>G26/C26</f>
        <v>5.1094099130029498E-5</v>
      </c>
      <c r="I26" s="1">
        <f>(H26-6.07453607010521E-06)/(0.000884211117693926-6.07453607010521E-06)</f>
        <v>5.1267153654703253E-2</v>
      </c>
      <c r="J26" s="2">
        <v>0.77228255299999993</v>
      </c>
      <c r="K26">
        <v>6</v>
      </c>
      <c r="L26">
        <v>1</v>
      </c>
      <c r="M26" s="2">
        <f>L26/631</f>
        <v>1.5847860538827259E-3</v>
      </c>
      <c r="N26" s="3">
        <v>1</v>
      </c>
      <c r="O26" s="3">
        <v>1</v>
      </c>
      <c r="P26" s="4">
        <f>((F26*0.3)+(I26*0.2)+(J26*0.2)+(M26*0.1)+(N26*0.1)+(O26*0.1))</f>
        <v>0.3834995893358305</v>
      </c>
      <c r="Q26">
        <v>25</v>
      </c>
      <c r="R26">
        <v>40</v>
      </c>
    </row>
    <row r="27" spans="1:18" x14ac:dyDescent="0.25">
      <c r="A27" t="s">
        <v>29</v>
      </c>
      <c r="B27" t="s">
        <v>28</v>
      </c>
      <c r="C27">
        <v>1041408</v>
      </c>
      <c r="D27">
        <v>1411</v>
      </c>
      <c r="E27">
        <f>D27/C27</f>
        <v>1.354896447885939E-3</v>
      </c>
      <c r="F27" s="1">
        <f>(E27-5.83893871449925E-06)/(0.00227964743589744-5.83893871449925E-06)</f>
        <v>0.5933030467793613</v>
      </c>
      <c r="G27">
        <v>243</v>
      </c>
      <c r="H27">
        <f>G27/C27</f>
        <v>2.3333794247787612E-4</v>
      </c>
      <c r="I27" s="1">
        <f>(H27-6.07453607010521E-06)/(0.000884211117693926-6.07453607010521E-06)</f>
        <v>0.25880188932286935</v>
      </c>
      <c r="J27" s="2">
        <v>0.20153628900000001</v>
      </c>
      <c r="K27">
        <v>3</v>
      </c>
      <c r="L27">
        <v>41</v>
      </c>
      <c r="M27" s="2">
        <f>L27/631</f>
        <v>6.4976228209191758E-2</v>
      </c>
      <c r="N27" s="3">
        <v>0</v>
      </c>
      <c r="O27" s="3">
        <v>1</v>
      </c>
      <c r="P27" s="4">
        <f>((F27*0.3)+(I27*0.2)+(J27*0.2)+(M27*0.1)+(N27*0.1)+(O27*0.1))</f>
        <v>0.37655617251930151</v>
      </c>
      <c r="Q27">
        <v>26</v>
      </c>
      <c r="R27">
        <v>39</v>
      </c>
    </row>
    <row r="28" spans="1:18" x14ac:dyDescent="0.25">
      <c r="A28" t="s">
        <v>431</v>
      </c>
      <c r="B28" t="s">
        <v>351</v>
      </c>
      <c r="C28">
        <v>1596006656</v>
      </c>
      <c r="D28">
        <v>27409</v>
      </c>
      <c r="E28">
        <f>D28/C28</f>
        <v>1.7173487276484139E-5</v>
      </c>
      <c r="F28" s="1">
        <f>(E28-5.83893871449925E-06)/(0.00227964743589744-5.83893871449925E-06)</f>
        <v>4.9848298904799802E-3</v>
      </c>
      <c r="G28">
        <v>9695</v>
      </c>
      <c r="H28">
        <f>G28/C28</f>
        <v>6.0745360701052115E-6</v>
      </c>
      <c r="I28" s="1">
        <f>(H28-6.07453607010521E-06)/(0.000884211117693926-6.07453607010521E-06)</f>
        <v>1.9291599165314246E-18</v>
      </c>
      <c r="J28" s="2">
        <v>0.87482138799999998</v>
      </c>
      <c r="K28">
        <v>4</v>
      </c>
      <c r="L28">
        <v>631</v>
      </c>
      <c r="M28" s="2">
        <f>L28/631</f>
        <v>1</v>
      </c>
      <c r="N28" s="3">
        <v>1</v>
      </c>
      <c r="O28" s="3">
        <v>0</v>
      </c>
      <c r="P28" s="4">
        <f>((F28*0.3)+(I28*0.2)+(J28*0.2)+(M28*0.1)+(N28*0.1)+(O28*0.1))</f>
        <v>0.37645972656714399</v>
      </c>
      <c r="Q28">
        <v>27</v>
      </c>
      <c r="R28">
        <v>38</v>
      </c>
    </row>
    <row r="29" spans="1:18" x14ac:dyDescent="0.25">
      <c r="A29" t="s">
        <v>238</v>
      </c>
      <c r="B29" t="s">
        <v>237</v>
      </c>
      <c r="C29">
        <v>28781312</v>
      </c>
      <c r="D29">
        <v>6798</v>
      </c>
      <c r="E29">
        <f>D29/C29</f>
        <v>2.3619493093296094E-4</v>
      </c>
      <c r="F29" s="1">
        <f>(E29-5.83893871449925E-06)/(0.00227964743589744-5.83893871449925E-06)</f>
        <v>0.10130844022434322</v>
      </c>
      <c r="G29">
        <v>4666</v>
      </c>
      <c r="H29">
        <f>G29/C29</f>
        <v>1.621190861625766E-4</v>
      </c>
      <c r="I29" s="1">
        <f>(H29-6.07453607010521E-06)/(0.000884211117693926-6.07453607010521E-06)</f>
        <v>0.17769963506578787</v>
      </c>
      <c r="J29" s="2">
        <v>0.95181365800000006</v>
      </c>
      <c r="K29">
        <v>4</v>
      </c>
      <c r="L29">
        <v>6</v>
      </c>
      <c r="M29" s="2">
        <f>L29/631</f>
        <v>9.5087163232963554E-3</v>
      </c>
      <c r="N29" s="3">
        <v>0</v>
      </c>
      <c r="O29" s="3">
        <v>1</v>
      </c>
      <c r="P29" s="4">
        <f>((F29*0.3)+(I29*0.2)+(J29*0.2)+(M29*0.1)+(N29*0.1)+(O29*0.1))</f>
        <v>0.35724606231279021</v>
      </c>
      <c r="Q29">
        <v>28</v>
      </c>
      <c r="R29">
        <v>37</v>
      </c>
    </row>
    <row r="30" spans="1:18" x14ac:dyDescent="0.25">
      <c r="A30" t="s">
        <v>348</v>
      </c>
      <c r="B30" t="s">
        <v>347</v>
      </c>
      <c r="C30">
        <v>11929056</v>
      </c>
      <c r="D30">
        <v>6465</v>
      </c>
      <c r="E30">
        <f>D30/C30</f>
        <v>5.4195403223859459E-4</v>
      </c>
      <c r="F30" s="1">
        <f>(E30-5.83893871449925E-06)/(0.00227964743589744-5.83893871449925E-06)</f>
        <v>0.2357784721924899</v>
      </c>
      <c r="G30">
        <v>1329</v>
      </c>
      <c r="H30">
        <f>G30/C30</f>
        <v>1.1140864792654171E-4</v>
      </c>
      <c r="I30" s="1">
        <f>(H30-6.07453607010521E-06)/(0.000884211117693926-6.07453607010521E-06)</f>
        <v>0.11995185493998688</v>
      </c>
      <c r="J30" s="2">
        <v>0.20160347000000001</v>
      </c>
      <c r="K30">
        <v>5</v>
      </c>
      <c r="L30">
        <v>35</v>
      </c>
      <c r="M30" s="2">
        <f>L30/631</f>
        <v>5.5467511885895403E-2</v>
      </c>
      <c r="N30" s="3">
        <v>1</v>
      </c>
      <c r="O30" s="3">
        <v>1</v>
      </c>
      <c r="P30" s="4">
        <f>((F30*0.3)+(I30*0.2)+(J30*0.2)+(M30*0.1)+(N30*0.1)+(O30*0.1))</f>
        <v>0.34059135783433392</v>
      </c>
      <c r="Q30">
        <v>29</v>
      </c>
      <c r="R30">
        <v>36</v>
      </c>
    </row>
    <row r="31" spans="1:18" x14ac:dyDescent="0.25">
      <c r="A31" t="s">
        <v>427</v>
      </c>
      <c r="B31" t="s">
        <v>436</v>
      </c>
      <c r="C31">
        <v>36864</v>
      </c>
      <c r="D31">
        <v>7</v>
      </c>
      <c r="E31">
        <f>D31/C31</f>
        <v>1.8988715277777778E-4</v>
      </c>
      <c r="F31" s="1">
        <f>(E31-5.83893871449925E-06)/(0.00227964743589744-5.83893871449925E-06)</f>
        <v>8.0942706604931289E-2</v>
      </c>
      <c r="G31">
        <v>0</v>
      </c>
      <c r="H31">
        <f>G31/C31</f>
        <v>0</v>
      </c>
      <c r="I31" s="1">
        <v>0</v>
      </c>
      <c r="J31" s="2">
        <v>0.18697333499999999</v>
      </c>
      <c r="K31">
        <v>4</v>
      </c>
      <c r="L31">
        <v>4</v>
      </c>
      <c r="M31" s="2">
        <f>L31/631</f>
        <v>6.3391442155309036E-3</v>
      </c>
      <c r="N31" s="3">
        <v>1</v>
      </c>
      <c r="O31" s="3">
        <v>1</v>
      </c>
      <c r="P31" s="4">
        <f>((F31*0.3)+(I31*0.2)+(J31*0.2)+(M31*0.1)+(N31*0.1)+(O31*0.1))/0.8</f>
        <v>0.32788924175379053</v>
      </c>
      <c r="Q31">
        <v>30</v>
      </c>
      <c r="R31">
        <v>35</v>
      </c>
    </row>
    <row r="32" spans="1:18" x14ac:dyDescent="0.25">
      <c r="A32" t="s">
        <v>240</v>
      </c>
      <c r="B32" t="s">
        <v>239</v>
      </c>
      <c r="C32">
        <v>6588160</v>
      </c>
      <c r="D32">
        <v>2033</v>
      </c>
      <c r="E32">
        <f>D32/C32</f>
        <v>3.0858388381581505E-4</v>
      </c>
      <c r="F32" s="1">
        <f>(E32-5.83893871449925E-06)/(0.00227964743589744-5.83893871449925E-06)</f>
        <v>0.1331444338766398</v>
      </c>
      <c r="G32">
        <v>1264</v>
      </c>
      <c r="H32">
        <f>G32/C32</f>
        <v>1.9185933553526326E-4</v>
      </c>
      <c r="I32" s="1">
        <f>(H32-6.07453607010521E-06)/(0.000884211117693926-6.07453607010521E-06)</f>
        <v>0.21156708802816418</v>
      </c>
      <c r="J32" s="2">
        <v>0.18629210407246843</v>
      </c>
      <c r="K32">
        <v>4</v>
      </c>
      <c r="L32">
        <v>28</v>
      </c>
      <c r="M32" s="2">
        <f>L32/631</f>
        <v>4.4374009508716325E-2</v>
      </c>
      <c r="N32" s="3">
        <v>1</v>
      </c>
      <c r="O32" s="3">
        <v>1</v>
      </c>
      <c r="P32" s="4">
        <f>((F32*0.3)+(I32*0.2)+(J32*0.2)+(M32*0.1)+(N32*0.1)+(O32*0.1))</f>
        <v>0.3239525695339901</v>
      </c>
      <c r="Q32">
        <v>31</v>
      </c>
      <c r="R32">
        <v>34</v>
      </c>
    </row>
    <row r="33" spans="1:18" x14ac:dyDescent="0.25">
      <c r="A33" t="s">
        <v>172</v>
      </c>
      <c r="B33" t="s">
        <v>171</v>
      </c>
      <c r="C33">
        <v>202616832</v>
      </c>
      <c r="D33">
        <v>20580</v>
      </c>
      <c r="E33">
        <f>D33/C33</f>
        <v>1.0157102841288132E-4</v>
      </c>
      <c r="F33" s="1">
        <f>(E33-5.83893871449925E-06)/(0.00227964743589744-5.83893871449925E-06)</f>
        <v>4.2102089871238563E-2</v>
      </c>
      <c r="G33">
        <v>9815</v>
      </c>
      <c r="H33">
        <f>G33/C33</f>
        <v>4.844118774890331E-5</v>
      </c>
      <c r="I33" s="1">
        <f>(H33-6.07453607010521E-06)/(0.000884211117693926-6.07453607010521E-06)</f>
        <v>4.824608445357681E-2</v>
      </c>
      <c r="J33" s="2">
        <v>0.95439287200000023</v>
      </c>
      <c r="K33">
        <v>4</v>
      </c>
      <c r="L33">
        <v>22</v>
      </c>
      <c r="M33" s="2">
        <f>L33/631</f>
        <v>3.486529318541997E-2</v>
      </c>
      <c r="N33" s="3">
        <v>1</v>
      </c>
      <c r="O33" s="3">
        <v>0</v>
      </c>
      <c r="P33" s="4">
        <f>((F33*0.3)+(I33*0.2)+(J33*0.2)+(M33*0.1)+(N33*0.1)+(O33*0.1))</f>
        <v>0.316644947570629</v>
      </c>
      <c r="Q33">
        <v>32</v>
      </c>
      <c r="R33">
        <v>33</v>
      </c>
    </row>
    <row r="34" spans="1:18" x14ac:dyDescent="0.25">
      <c r="A34" t="s">
        <v>23</v>
      </c>
      <c r="B34" t="s">
        <v>22</v>
      </c>
      <c r="C34">
        <v>713728</v>
      </c>
      <c r="D34">
        <v>122</v>
      </c>
      <c r="E34">
        <f>D34/C34</f>
        <v>1.7093346484935439E-4</v>
      </c>
      <c r="F34" s="1">
        <f>(E34-5.83893871449925E-06)/(0.00227964743589744-5.83893871449925E-06)</f>
        <v>7.2607049511598479E-2</v>
      </c>
      <c r="G34">
        <v>44</v>
      </c>
      <c r="H34">
        <f>G34/C34</f>
        <v>6.1648134863701576E-5</v>
      </c>
      <c r="I34" s="1">
        <f>(H34-6.07453607010521E-06)/(0.000884211117693926-6.07453607010521E-06)</f>
        <v>6.3285825868717963E-2</v>
      </c>
      <c r="J34" s="2">
        <v>0.74409338699999994</v>
      </c>
      <c r="K34">
        <v>5</v>
      </c>
      <c r="L34">
        <v>0</v>
      </c>
      <c r="M34" s="2">
        <f>L34/631</f>
        <v>0</v>
      </c>
      <c r="N34" s="3">
        <v>0</v>
      </c>
      <c r="O34" s="3">
        <v>1</v>
      </c>
      <c r="P34" s="4">
        <f>((F34*0.3)+(I34*0.2)+(J34*0.2)+(M34*0.1)+(N34*0.1)+(O34*0.1))/0.9</f>
        <v>0.31473106380802574</v>
      </c>
      <c r="Q34">
        <v>33</v>
      </c>
      <c r="R34">
        <v>32</v>
      </c>
    </row>
    <row r="35" spans="1:18" x14ac:dyDescent="0.25">
      <c r="A35" t="s">
        <v>186</v>
      </c>
      <c r="B35" t="s">
        <v>185</v>
      </c>
      <c r="C35">
        <v>2732032</v>
      </c>
      <c r="D35">
        <v>733</v>
      </c>
      <c r="E35">
        <f>D35/C35</f>
        <v>2.6829846795352325E-4</v>
      </c>
      <c r="F35" s="1">
        <f>(E35-5.83893871449925E-06)/(0.00227964743589744-5.83893871449925E-06)</f>
        <v>0.11542727963423018</v>
      </c>
      <c r="G35">
        <v>241</v>
      </c>
      <c r="H35">
        <f>G35/C35</f>
        <v>8.8212729572713646E-5</v>
      </c>
      <c r="I35" s="1">
        <f>(H35-6.07453607010521E-06)/(0.000884211117693926-6.07453607010521E-06)</f>
        <v>9.353692263989416E-2</v>
      </c>
      <c r="J35" s="2">
        <v>0.28920037100000001</v>
      </c>
      <c r="K35">
        <v>2</v>
      </c>
      <c r="L35">
        <v>3</v>
      </c>
      <c r="M35" s="2">
        <f>L35/631</f>
        <v>4.7543581616481777E-3</v>
      </c>
      <c r="N35" s="3">
        <v>1</v>
      </c>
      <c r="O35" s="3">
        <v>1</v>
      </c>
      <c r="P35" s="4">
        <f>((F35*0.3)+(I35*0.2)+(J35*0.2)+(M35*0.1)+(N35*0.1)+(O35*0.1))</f>
        <v>0.31165107843441275</v>
      </c>
      <c r="Q35">
        <v>34</v>
      </c>
      <c r="R35">
        <v>31</v>
      </c>
    </row>
    <row r="36" spans="1:18" x14ac:dyDescent="0.25">
      <c r="A36" t="s">
        <v>190</v>
      </c>
      <c r="B36" t="s">
        <v>189</v>
      </c>
      <c r="C36">
        <v>504064</v>
      </c>
      <c r="D36">
        <v>39</v>
      </c>
      <c r="E36">
        <f>D36/C36</f>
        <v>7.7371127475876075E-5</v>
      </c>
      <c r="F36" s="1">
        <f>(E36-5.83893871449925E-06)/(0.00227964743589744-5.83893871449925E-06)</f>
        <v>3.1459196695763622E-2</v>
      </c>
      <c r="G36">
        <v>12</v>
      </c>
      <c r="H36">
        <f>G36/C36</f>
        <v>2.3806500761808026E-5</v>
      </c>
      <c r="I36" s="1">
        <f>(H36-6.07453607010521E-06)/(0.000884211117693926-6.07453607010521E-06)</f>
        <v>2.0192718379768965E-2</v>
      </c>
      <c r="J36" s="2">
        <v>0.971624759</v>
      </c>
      <c r="K36">
        <v>5</v>
      </c>
      <c r="L36">
        <v>10</v>
      </c>
      <c r="M36" s="2">
        <f>L36/631</f>
        <v>1.5847860538827259E-2</v>
      </c>
      <c r="N36" s="3">
        <v>0</v>
      </c>
      <c r="O36" s="3">
        <v>1</v>
      </c>
      <c r="P36" s="4">
        <f>((F36*0.3)+(I36*0.2)+(J36*0.2)+(M36*0.1)+(N36*0.1)+(O36*0.1))</f>
        <v>0.30938604053856567</v>
      </c>
      <c r="Q36">
        <v>35</v>
      </c>
      <c r="R36">
        <v>30</v>
      </c>
    </row>
    <row r="37" spans="1:18" x14ac:dyDescent="0.25">
      <c r="A37" t="s">
        <v>120</v>
      </c>
      <c r="B37" t="s">
        <v>119</v>
      </c>
      <c r="C37">
        <v>1173760</v>
      </c>
      <c r="D37">
        <v>226</v>
      </c>
      <c r="E37">
        <f>D37/C37</f>
        <v>1.9254362050163577E-4</v>
      </c>
      <c r="F37" s="1">
        <f>(E37-5.83893871449925E-06)/(0.00227964743589744-5.83893871449925E-06)</f>
        <v>8.2110996602593411E-2</v>
      </c>
      <c r="G37">
        <v>152</v>
      </c>
      <c r="H37">
        <f>G37/C37</f>
        <v>1.2949836423118867E-4</v>
      </c>
      <c r="I37" s="1">
        <f>(H37-6.07453607010521E-06)/(0.000884211117693926-6.07453607010521E-06)</f>
        <v>0.14055197191859636</v>
      </c>
      <c r="J37" s="2">
        <v>0.27378087099999998</v>
      </c>
      <c r="K37">
        <v>5</v>
      </c>
      <c r="L37">
        <v>2</v>
      </c>
      <c r="M37" s="2">
        <f>L37/631</f>
        <v>3.1695721077654518E-3</v>
      </c>
      <c r="N37" s="3">
        <v>1</v>
      </c>
      <c r="O37" s="3">
        <v>1</v>
      </c>
      <c r="P37" s="4">
        <f>((F37*0.3)+(I37*0.2)+(J37*0.2)+(M37*0.1)+(N37*0.1)+(O37*0.1))</f>
        <v>0.30781682477527383</v>
      </c>
      <c r="Q37">
        <v>36</v>
      </c>
      <c r="R37">
        <v>29</v>
      </c>
    </row>
    <row r="38" spans="1:18" x14ac:dyDescent="0.25">
      <c r="A38" t="s">
        <v>274</v>
      </c>
      <c r="B38" t="s">
        <v>273</v>
      </c>
      <c r="C38">
        <v>5219840</v>
      </c>
      <c r="D38">
        <v>1916</v>
      </c>
      <c r="E38">
        <f>D38/C38</f>
        <v>3.6706105934281513E-4</v>
      </c>
      <c r="F38" s="1">
        <f>(E38-5.83893871449925E-06)/(0.00227964743589744-5.83893871449925E-06)</f>
        <v>0.15886215619118318</v>
      </c>
      <c r="G38">
        <v>611</v>
      </c>
      <c r="H38">
        <f>G38/C38</f>
        <v>1.1705339627268268E-4</v>
      </c>
      <c r="I38" s="1">
        <f>(H38-6.07453607010521E-06)/(0.000884211117693926-6.07453607010521E-06)</f>
        <v>0.12637995332953683</v>
      </c>
      <c r="J38" s="2">
        <v>0.12371065000000001</v>
      </c>
      <c r="K38">
        <v>4</v>
      </c>
      <c r="L38">
        <v>8</v>
      </c>
      <c r="M38" s="2">
        <f>L38/631</f>
        <v>1.2678288431061807E-2</v>
      </c>
      <c r="N38" s="3">
        <v>1</v>
      </c>
      <c r="O38" s="3">
        <v>1</v>
      </c>
      <c r="P38" s="4">
        <f>((F38*0.3)+(I38*0.2)+(J38*0.2)+(M38*0.1)+(N38*0.1)+(O38*0.1))</f>
        <v>0.2989445963663685</v>
      </c>
      <c r="Q38">
        <v>37</v>
      </c>
      <c r="R38">
        <v>28</v>
      </c>
    </row>
    <row r="39" spans="1:18" x14ac:dyDescent="0.25">
      <c r="A39" t="s">
        <v>359</v>
      </c>
      <c r="B39" t="s">
        <v>358</v>
      </c>
      <c r="C39">
        <v>6774272</v>
      </c>
      <c r="D39">
        <v>1545</v>
      </c>
      <c r="E39">
        <f>D39/C39</f>
        <v>2.2806878731766308E-4</v>
      </c>
      <c r="F39" s="1">
        <f>(E39-5.83893871449925E-06)/(0.00227964743589744-5.83893871449925E-06)</f>
        <v>9.7734637230218843E-2</v>
      </c>
      <c r="G39">
        <v>878</v>
      </c>
      <c r="H39">
        <f>G39/C39</f>
        <v>1.2960802282518328E-4</v>
      </c>
      <c r="I39" s="1">
        <f>(H39-6.07453607010521E-06)/(0.000884211117693926-6.07453607010521E-06)</f>
        <v>0.14067684838575348</v>
      </c>
      <c r="J39" s="2">
        <v>0.16534326200000002</v>
      </c>
      <c r="K39">
        <v>2</v>
      </c>
      <c r="L39">
        <v>2</v>
      </c>
      <c r="M39" s="2">
        <f>L39/631</f>
        <v>3.1695721077654518E-3</v>
      </c>
      <c r="N39" s="3">
        <v>1</v>
      </c>
      <c r="O39" s="3">
        <v>1</v>
      </c>
      <c r="P39" s="4">
        <f>((F39*0.3)+(I39*0.2)+(J39*0.2)+(M39*0.1)+(N39*0.1)+(O39*0.1))</f>
        <v>0.29084137045699288</v>
      </c>
      <c r="Q39">
        <v>38</v>
      </c>
      <c r="R39">
        <v>27</v>
      </c>
    </row>
    <row r="40" spans="1:18" x14ac:dyDescent="0.25">
      <c r="A40" t="s">
        <v>250</v>
      </c>
      <c r="B40" t="s">
        <v>249</v>
      </c>
      <c r="C40">
        <v>2227968</v>
      </c>
      <c r="D40">
        <v>1180</v>
      </c>
      <c r="E40">
        <f>D40/C40</f>
        <v>5.2963058715385495E-4</v>
      </c>
      <c r="F40" s="1">
        <f>(E40-5.83893871449925E-06)/(0.00227964743589744-5.83893871449925E-06)</f>
        <v>0.23035873473438501</v>
      </c>
      <c r="G40">
        <v>814</v>
      </c>
      <c r="H40">
        <f>G40/C40</f>
        <v>3.6535533724003217E-4</v>
      </c>
      <c r="I40" s="1">
        <f>(H40-6.07453607010521E-06)/(0.000884211117693926-6.07453607010521E-06)</f>
        <v>0.40914000018716556</v>
      </c>
      <c r="J40" s="2">
        <v>0.16055561200000001</v>
      </c>
      <c r="K40">
        <v>0</v>
      </c>
      <c r="L40">
        <v>3</v>
      </c>
      <c r="M40" s="2">
        <f>L40/631</f>
        <v>4.7543581616481777E-3</v>
      </c>
      <c r="N40" s="3">
        <v>0</v>
      </c>
      <c r="O40" s="3">
        <v>1</v>
      </c>
      <c r="P40" s="4">
        <f>((F40*0.3)+(I40*0.2)+(J40*0.2)+(M40*0.1)+(N40*0.1)+(O40*0.1))</f>
        <v>0.28352217867391344</v>
      </c>
      <c r="Q40">
        <v>39</v>
      </c>
      <c r="R40">
        <v>26</v>
      </c>
    </row>
    <row r="41" spans="1:18" x14ac:dyDescent="0.25">
      <c r="A41" t="s">
        <v>166</v>
      </c>
      <c r="B41" t="s">
        <v>165</v>
      </c>
      <c r="C41">
        <v>53441088</v>
      </c>
      <c r="D41">
        <v>6380</v>
      </c>
      <c r="E41">
        <f>D41/C41</f>
        <v>1.193837969765885E-4</v>
      </c>
      <c r="F41" s="1">
        <f>(E41-5.83893871449925E-06)/(0.00227964743589744-5.83893871449925E-06)</f>
        <v>4.9935981153541233E-2</v>
      </c>
      <c r="G41">
        <v>2880</v>
      </c>
      <c r="H41">
        <f>G41/C41</f>
        <v>5.3891118384416124E-5</v>
      </c>
      <c r="I41" s="1">
        <f>(H41-6.07453607010521E-06)/(0.000884211117693926-6.07453607010521E-06)</f>
        <v>5.4452329301542236E-2</v>
      </c>
      <c r="J41" s="2">
        <v>0.73185257599999998</v>
      </c>
      <c r="K41">
        <v>4</v>
      </c>
      <c r="L41">
        <v>11</v>
      </c>
      <c r="M41" s="2">
        <f>L41/631</f>
        <v>1.7432646592709985E-2</v>
      </c>
      <c r="N41" s="3">
        <v>1</v>
      </c>
      <c r="O41" s="3">
        <v>0</v>
      </c>
      <c r="P41" s="4">
        <f>((F41*0.3)+(I41*0.2)+(J41*0.2)+(M41*0.1)+(N41*0.1)+(O41*0.1))</f>
        <v>0.27398504006564184</v>
      </c>
      <c r="Q41">
        <v>40</v>
      </c>
      <c r="R41">
        <v>25</v>
      </c>
    </row>
    <row r="42" spans="1:18" x14ac:dyDescent="0.25">
      <c r="A42" t="s">
        <v>51</v>
      </c>
      <c r="B42" t="s">
        <v>50</v>
      </c>
      <c r="C42">
        <v>81019136</v>
      </c>
      <c r="D42">
        <v>25121</v>
      </c>
      <c r="E42">
        <f>D42/C42</f>
        <v>3.1006255114841017E-4</v>
      </c>
      <c r="F42" s="1">
        <f>(E42-5.83893871449925E-06)/(0.00227964743589744-5.83893871449925E-06)</f>
        <v>0.13379473812804316</v>
      </c>
      <c r="G42">
        <v>9028</v>
      </c>
      <c r="H42">
        <f>G42/C42</f>
        <v>1.11430465020017E-4</v>
      </c>
      <c r="I42" s="1">
        <f>(H42-6.07453607010521E-06)/(0.000884211117693926-6.07453607010521E-06)</f>
        <v>0.11997669970096352</v>
      </c>
      <c r="J42" s="2">
        <v>0.37564697900000005</v>
      </c>
      <c r="K42">
        <v>3</v>
      </c>
      <c r="L42">
        <v>211</v>
      </c>
      <c r="M42" s="2">
        <f>L42/631</f>
        <v>0.33438985736925514</v>
      </c>
      <c r="N42" s="3">
        <v>0</v>
      </c>
      <c r="O42" s="3">
        <v>1</v>
      </c>
      <c r="P42" s="4">
        <f>((F42*0.3)+(I42*0.2)+(J42*0.2)+(M42*0.1)+(N42*0.1)+(O42*0.1))</f>
        <v>0.27270214291553119</v>
      </c>
      <c r="Q42">
        <v>41</v>
      </c>
      <c r="R42">
        <v>24</v>
      </c>
    </row>
    <row r="43" spans="1:18" x14ac:dyDescent="0.25">
      <c r="A43" t="s">
        <v>57</v>
      </c>
      <c r="B43" t="s">
        <v>56</v>
      </c>
      <c r="C43">
        <v>1826816</v>
      </c>
      <c r="D43">
        <v>193</v>
      </c>
      <c r="E43">
        <f>D43/C43</f>
        <v>1.0564829736547085E-4</v>
      </c>
      <c r="F43" s="1">
        <f>(E43-5.83893871449925E-06)/(0.00227964743589744-5.83893871449925E-06)</f>
        <v>4.3895235141669611E-2</v>
      </c>
      <c r="G43">
        <v>63</v>
      </c>
      <c r="H43">
        <f>G43/C43</f>
        <v>3.4486231782511209E-5</v>
      </c>
      <c r="I43" s="1">
        <f>(H43-6.07453607010521E-06)/(0.000884211117693926-6.07453607010521E-06)</f>
        <v>3.2354529246313872E-2</v>
      </c>
      <c r="J43" s="2">
        <v>0.21544893199999998</v>
      </c>
      <c r="K43">
        <v>3</v>
      </c>
      <c r="L43">
        <v>4</v>
      </c>
      <c r="M43" s="2">
        <f>L43/631</f>
        <v>6.3391442155309036E-3</v>
      </c>
      <c r="N43" s="3">
        <v>1</v>
      </c>
      <c r="O43" s="3">
        <v>1</v>
      </c>
      <c r="P43" s="4">
        <f>((F43*0.3)+(I43*0.2)+(J43*0.2)+(M43*0.1)+(N43*0.1)+(O43*0.1))</f>
        <v>0.26336317721331676</v>
      </c>
      <c r="Q43">
        <v>42</v>
      </c>
      <c r="R43">
        <v>23</v>
      </c>
    </row>
    <row r="44" spans="1:18" x14ac:dyDescent="0.25">
      <c r="A44" t="s">
        <v>206</v>
      </c>
      <c r="B44" t="s">
        <v>205</v>
      </c>
      <c r="C44">
        <v>6474752</v>
      </c>
      <c r="D44">
        <v>1565</v>
      </c>
      <c r="E44">
        <f>D44/C44</f>
        <v>2.4170809939901946E-4</v>
      </c>
      <c r="F44" s="1">
        <f>(E44-5.83893871449925E-06)/(0.00227964743589744-5.83893871449925E-06)</f>
        <v>0.10373308085388123</v>
      </c>
      <c r="G44">
        <v>1664</v>
      </c>
      <c r="H44">
        <f>G44/C44</f>
        <v>2.569982603194686E-4</v>
      </c>
      <c r="I44" s="1">
        <f>(H44-6.07453607010521E-06)/(0.000884211117693926-6.07453607010521E-06)</f>
        <v>0.28574566815718305</v>
      </c>
      <c r="J44" s="2">
        <v>0.34709993</v>
      </c>
      <c r="K44">
        <v>2</v>
      </c>
      <c r="L44">
        <v>3</v>
      </c>
      <c r="M44" s="2">
        <f>L44/631</f>
        <v>4.7543581616481777E-3</v>
      </c>
      <c r="N44" s="3">
        <v>0</v>
      </c>
      <c r="O44" s="3">
        <v>1</v>
      </c>
      <c r="P44" s="4">
        <f>((F44*0.3)+(I44*0.2)+(J44*0.2)+(M44*0.1)+(N44*0.1)+(O44*0.1))</f>
        <v>0.25816447970376577</v>
      </c>
      <c r="Q44">
        <v>43</v>
      </c>
      <c r="R44">
        <v>22</v>
      </c>
    </row>
    <row r="45" spans="1:18" x14ac:dyDescent="0.25">
      <c r="A45" t="s">
        <v>194</v>
      </c>
      <c r="B45" t="s">
        <v>193</v>
      </c>
      <c r="C45">
        <v>538624</v>
      </c>
      <c r="D45">
        <v>140</v>
      </c>
      <c r="E45">
        <f>D45/C45</f>
        <v>2.5992157794676806E-4</v>
      </c>
      <c r="F45" s="1">
        <f>(E45-5.83893871449925E-06)/(0.00227964743589744-5.83893871449925E-06)</f>
        <v>0.11174320069040819</v>
      </c>
      <c r="G45">
        <v>72</v>
      </c>
      <c r="H45">
        <f>G45/C45</f>
        <v>1.3367395437262358E-4</v>
      </c>
      <c r="I45" s="1">
        <f>(H45-6.07453607010521E-06)/(0.000884211117693926-6.07453607010521E-06)</f>
        <v>0.14530702964972236</v>
      </c>
      <c r="J45" s="2">
        <v>0.36410969199999998</v>
      </c>
      <c r="K45">
        <v>2</v>
      </c>
      <c r="L45">
        <v>1</v>
      </c>
      <c r="M45" s="2">
        <f>L45/631</f>
        <v>1.5847860538827259E-3</v>
      </c>
      <c r="N45" s="3">
        <v>1</v>
      </c>
      <c r="O45" s="3">
        <v>0</v>
      </c>
      <c r="P45" s="4">
        <f>((F45*0.3)+(I45*0.2)+(J45*0.2)+(M45*0.1)+(N45*0.1)+(O45*0.1))</f>
        <v>0.23556478314245521</v>
      </c>
      <c r="Q45">
        <v>44</v>
      </c>
      <c r="R45">
        <v>21</v>
      </c>
    </row>
    <row r="46" spans="1:18" x14ac:dyDescent="0.25">
      <c r="A46" t="s">
        <v>272</v>
      </c>
      <c r="B46" t="s">
        <v>271</v>
      </c>
      <c r="C46">
        <v>5394944</v>
      </c>
      <c r="D46">
        <v>1220</v>
      </c>
      <c r="E46">
        <f>D46/C46</f>
        <v>2.2613765777735597E-4</v>
      </c>
      <c r="F46" s="1">
        <f>(E46-5.83893871449925E-06)/(0.00227964743589744-5.83893871449925E-06)</f>
        <v>9.6885344274061966E-2</v>
      </c>
      <c r="G46">
        <v>256</v>
      </c>
      <c r="H46">
        <f>G46/C46</f>
        <v>4.7451836386068141E-5</v>
      </c>
      <c r="I46" s="1">
        <f>(H46-6.07453607010521E-06)/(0.000884211117693926-6.07453607010521E-06)</f>
        <v>4.7119435839296675E-2</v>
      </c>
      <c r="J46" s="2">
        <v>0.45997524199999995</v>
      </c>
      <c r="K46">
        <v>5</v>
      </c>
      <c r="L46">
        <v>9</v>
      </c>
      <c r="M46" s="2">
        <f>L46/631</f>
        <v>1.4263074484944533E-2</v>
      </c>
      <c r="N46" s="3">
        <v>0</v>
      </c>
      <c r="O46" s="3">
        <v>1</v>
      </c>
      <c r="P46" s="4">
        <f>((F46*0.3)+(I46*0.2)+(J46*0.2)+(M46*0.1)+(N46*0.1)+(O46*0.1))</f>
        <v>0.23191084629857239</v>
      </c>
      <c r="Q46">
        <v>45</v>
      </c>
      <c r="R46">
        <v>20</v>
      </c>
    </row>
    <row r="47" spans="1:18" x14ac:dyDescent="0.25">
      <c r="A47" t="s">
        <v>11</v>
      </c>
      <c r="B47" t="s">
        <v>10</v>
      </c>
      <c r="C47">
        <v>611104</v>
      </c>
      <c r="D47">
        <v>475</v>
      </c>
      <c r="E47">
        <f>D47/C47</f>
        <v>7.772817720060743E-4</v>
      </c>
      <c r="F47" s="1">
        <f>(E47-5.83893871449925E-06)/(0.00227964743589744-5.83893871449925E-06)</f>
        <v>0.33927344112194513</v>
      </c>
      <c r="G47">
        <v>168</v>
      </c>
      <c r="H47">
        <f>G47/C47</f>
        <v>2.7491228988846413E-4</v>
      </c>
      <c r="I47" s="1">
        <f>(H47-6.07453607010521E-06)/(0.000884211117693926-6.07453607010521E-06)</f>
        <v>0.30614571747054786</v>
      </c>
      <c r="J47" s="2">
        <v>0.20038133699999999</v>
      </c>
      <c r="K47">
        <v>5</v>
      </c>
      <c r="L47">
        <v>0</v>
      </c>
      <c r="M47" s="2">
        <f>L47/631</f>
        <v>0</v>
      </c>
      <c r="N47" s="3">
        <v>0</v>
      </c>
      <c r="O47" s="3">
        <v>0</v>
      </c>
      <c r="P47" s="4">
        <f>((F47*0.3)+(I47*0.2)+(J47*0.2)+(M47*0.1)+(N47*0.1)+(O47*0.1))/0.9</f>
        <v>0.22565271470077011</v>
      </c>
      <c r="Q47">
        <v>46</v>
      </c>
      <c r="R47">
        <v>19</v>
      </c>
    </row>
    <row r="48" spans="1:18" x14ac:dyDescent="0.25">
      <c r="A48" t="s">
        <v>428</v>
      </c>
      <c r="B48" t="s">
        <v>437</v>
      </c>
      <c r="C48">
        <v>342528</v>
      </c>
      <c r="D48">
        <v>2</v>
      </c>
      <c r="E48">
        <f>D48/C48</f>
        <v>5.8389387144992528E-6</v>
      </c>
      <c r="F48" s="1">
        <f>(E48-5.83893871449925E-06)/(0.00227964743589744-5.83893871449925E-06)</f>
        <v>1.1175518276544003E-18</v>
      </c>
      <c r="G48">
        <v>0</v>
      </c>
      <c r="H48">
        <f>G48/C48</f>
        <v>0</v>
      </c>
      <c r="I48" s="1">
        <v>0</v>
      </c>
      <c r="J48" s="2">
        <v>0.28002160799999998</v>
      </c>
      <c r="K48">
        <v>0</v>
      </c>
      <c r="L48">
        <v>0</v>
      </c>
      <c r="M48" s="2">
        <f>L48/631</f>
        <v>0</v>
      </c>
      <c r="N48" s="3">
        <v>0</v>
      </c>
      <c r="O48" s="3">
        <v>1</v>
      </c>
      <c r="P48" s="4">
        <f>((F48*0.3)+(I48*0.2)+(J48*0.2)+(M48*0.1)+(N48*0.1)+(O48*0.1))/0.7</f>
        <v>0.22286331657142858</v>
      </c>
      <c r="Q48">
        <v>47</v>
      </c>
      <c r="R48">
        <v>18</v>
      </c>
    </row>
    <row r="49" spans="1:18" x14ac:dyDescent="0.25">
      <c r="A49" t="s">
        <v>99</v>
      </c>
      <c r="B49" t="s">
        <v>98</v>
      </c>
      <c r="C49">
        <v>2566912</v>
      </c>
      <c r="D49">
        <v>2603</v>
      </c>
      <c r="E49">
        <f>D49/C49</f>
        <v>1.0140589159269972E-3</v>
      </c>
      <c r="F49" s="1">
        <f>(E49-5.83893871449925E-06)/(0.00227964743589744-5.83893871449925E-06)</f>
        <v>0.44340584462658056</v>
      </c>
      <c r="G49">
        <v>612</v>
      </c>
      <c r="H49">
        <f>G49/C49</f>
        <v>2.3841876932282838E-4</v>
      </c>
      <c r="I49" s="1">
        <f>(H49-6.07453607010521E-06)/(0.000884211117693926-6.07453607010521E-06)</f>
        <v>0.26458780799574483</v>
      </c>
      <c r="J49" s="2">
        <v>0.13824662599999998</v>
      </c>
      <c r="K49">
        <v>3</v>
      </c>
      <c r="L49">
        <v>9</v>
      </c>
      <c r="M49" s="2">
        <f>L49/631</f>
        <v>1.4263074484944533E-2</v>
      </c>
      <c r="N49" s="3">
        <v>0</v>
      </c>
      <c r="O49" s="3">
        <v>0</v>
      </c>
      <c r="P49" s="4">
        <f>((F49*0.3)+(I49*0.2)+(J49*0.2)+(M49*0.1)+(N49*0.1)+(O49*0.1))</f>
        <v>0.21501494763561757</v>
      </c>
      <c r="Q49">
        <v>48</v>
      </c>
      <c r="R49">
        <v>17</v>
      </c>
    </row>
    <row r="50" spans="1:18" x14ac:dyDescent="0.25">
      <c r="A50" t="s">
        <v>300</v>
      </c>
      <c r="B50" t="s">
        <v>299</v>
      </c>
      <c r="C50">
        <v>1200384</v>
      </c>
      <c r="D50">
        <v>24</v>
      </c>
      <c r="E50">
        <f>D50/C50</f>
        <v>1.9993602047344849E-5</v>
      </c>
      <c r="F50" s="1">
        <f>(E50-5.83893871449925E-06)/(0.00227964743589744-5.83893871449925E-06)</f>
        <v>6.2250903496851402E-3</v>
      </c>
      <c r="G50">
        <v>8</v>
      </c>
      <c r="H50">
        <f>G50/C50</f>
        <v>6.6645340157816163E-6</v>
      </c>
      <c r="I50" s="1">
        <f>(H50-6.07453607010521E-06)/(0.000884211117693926-6.07453607010521E-06)</f>
        <v>6.7187492016948221E-4</v>
      </c>
      <c r="J50" s="2">
        <v>0.52306200300000005</v>
      </c>
      <c r="K50">
        <v>5</v>
      </c>
      <c r="L50">
        <v>40</v>
      </c>
      <c r="M50" s="2">
        <f>L50/631</f>
        <v>6.3391442155309036E-2</v>
      </c>
      <c r="N50" s="3">
        <v>0</v>
      </c>
      <c r="O50" s="3">
        <v>1</v>
      </c>
      <c r="P50" s="4">
        <f>((F50*0.3)+(I50*0.2)+(J50*0.2)+(M50*0.1)+(N50*0.1)+(O50*0.1))</f>
        <v>0.21295344690447038</v>
      </c>
      <c r="Q50">
        <v>49</v>
      </c>
      <c r="R50">
        <v>16</v>
      </c>
    </row>
    <row r="51" spans="1:18" x14ac:dyDescent="0.25">
      <c r="A51" t="s">
        <v>77</v>
      </c>
      <c r="B51" t="s">
        <v>76</v>
      </c>
      <c r="C51">
        <v>17253096</v>
      </c>
      <c r="D51">
        <v>5578</v>
      </c>
      <c r="E51">
        <f>D51/C51</f>
        <v>3.2330429274838554E-4</v>
      </c>
      <c r="F51" s="1">
        <f>(E51-5.83893871449925E-06)/(0.00227964743589744-5.83893871449925E-06)</f>
        <v>0.13961833392178777</v>
      </c>
      <c r="G51">
        <v>757</v>
      </c>
      <c r="H51">
        <f>G51/C51</f>
        <v>4.387618314996914E-5</v>
      </c>
      <c r="I51" s="1">
        <f>(H51-6.07453607010521E-06)/(0.000884211117693926-6.07453607010521E-06)</f>
        <v>4.3047571267287824E-2</v>
      </c>
      <c r="J51" s="2">
        <v>0.29700730400000003</v>
      </c>
      <c r="K51">
        <v>3</v>
      </c>
      <c r="L51">
        <v>15</v>
      </c>
      <c r="M51" s="2">
        <f>L51/631</f>
        <v>2.3771790808240888E-2</v>
      </c>
      <c r="N51" s="3">
        <v>1</v>
      </c>
      <c r="O51" s="3">
        <v>0</v>
      </c>
      <c r="P51" s="4">
        <f>((F51*0.3)+(I51*0.2)+(J51*0.2)+(M51*0.1)+(N51*0.1)+(O51*0.1))</f>
        <v>0.21227365431081802</v>
      </c>
      <c r="Q51">
        <v>50</v>
      </c>
      <c r="R51">
        <v>15</v>
      </c>
    </row>
    <row r="52" spans="1:18" x14ac:dyDescent="0.25">
      <c r="A52" t="s">
        <v>369</v>
      </c>
      <c r="B52" t="s">
        <v>368</v>
      </c>
      <c r="C52">
        <v>26393088</v>
      </c>
      <c r="D52">
        <v>1304</v>
      </c>
      <c r="E52">
        <f>D52/C52</f>
        <v>4.9406875012124383E-5</v>
      </c>
      <c r="F52" s="1">
        <f>(E52-5.83893871449925E-06)/(0.00227964743589744-5.83893871449925E-06)</f>
        <v>1.9160776446918101E-2</v>
      </c>
      <c r="G52">
        <v>672</v>
      </c>
      <c r="H52">
        <f>G52/C52</f>
        <v>2.5461211662689866E-5</v>
      </c>
      <c r="I52" s="1">
        <f>(H52-6.07453607010521E-06)/(0.000884211117693926-6.07453607010521E-06)</f>
        <v>2.2077061812793935E-2</v>
      </c>
      <c r="J52" s="2">
        <v>0.47101033099999995</v>
      </c>
      <c r="K52">
        <v>1</v>
      </c>
      <c r="L52">
        <v>28</v>
      </c>
      <c r="M52" s="2">
        <f>L52/631</f>
        <v>4.4374009508716325E-2</v>
      </c>
      <c r="N52" s="3">
        <v>1</v>
      </c>
      <c r="O52" s="3">
        <v>0</v>
      </c>
      <c r="P52" s="4">
        <f>((F52*0.3)+(I52*0.2)+(J52*0.2)+(M52*0.1)+(N52*0.1)+(O52*0.1))</f>
        <v>0.20880311244750585</v>
      </c>
      <c r="Q52">
        <v>51</v>
      </c>
      <c r="R52">
        <v>14</v>
      </c>
    </row>
    <row r="53" spans="1:18" x14ac:dyDescent="0.25">
      <c r="A53" t="s">
        <v>176</v>
      </c>
      <c r="B53" t="s">
        <v>175</v>
      </c>
      <c r="C53">
        <v>274176</v>
      </c>
      <c r="D53">
        <v>42</v>
      </c>
      <c r="E53">
        <f>D53/C53</f>
        <v>1.5318627450980392E-4</v>
      </c>
      <c r="F53" s="1">
        <f>(E53-5.83893871449925E-06)/(0.00227964743589744-5.83893871449925E-06)</f>
        <v>6.4801998927286844E-2</v>
      </c>
      <c r="G53">
        <v>13</v>
      </c>
      <c r="H53">
        <f>G53/C53</f>
        <v>4.7414799253034548E-5</v>
      </c>
      <c r="I53" s="1">
        <f>(H53-6.07453607010521E-06)/(0.000884211117693926-6.07453607010521E-06)</f>
        <v>4.7077258877524848E-2</v>
      </c>
      <c r="J53" s="2">
        <v>0.33528630199999998</v>
      </c>
      <c r="K53">
        <v>1</v>
      </c>
      <c r="L53">
        <v>6</v>
      </c>
      <c r="M53" s="2">
        <f>L53/631</f>
        <v>9.5087163232963554E-3</v>
      </c>
      <c r="N53" s="3">
        <v>0</v>
      </c>
      <c r="O53" s="3">
        <v>1</v>
      </c>
      <c r="P53" s="4">
        <f>((F53*0.3)+(I53*0.2)+(J53*0.2)+(M53*0.1)+(N53*0.1)+(O53*0.1))</f>
        <v>0.19686418348602067</v>
      </c>
      <c r="Q53">
        <v>52</v>
      </c>
      <c r="R53">
        <v>13</v>
      </c>
    </row>
    <row r="54" spans="1:18" x14ac:dyDescent="0.25">
      <c r="A54" t="s">
        <v>426</v>
      </c>
      <c r="B54" t="s">
        <v>396</v>
      </c>
      <c r="C54">
        <v>81664</v>
      </c>
      <c r="D54">
        <v>3</v>
      </c>
      <c r="E54">
        <f>D54/C54</f>
        <v>3.6735893416927902E-5</v>
      </c>
      <c r="F54" s="1">
        <f>(E54-5.83893871449925E-06)/(0.00227964743589744-5.83893871449925E-06)</f>
        <v>1.3588195637718568E-2</v>
      </c>
      <c r="G54">
        <v>0</v>
      </c>
      <c r="H54">
        <f>G54/C54</f>
        <v>0</v>
      </c>
      <c r="I54" s="1">
        <v>0</v>
      </c>
      <c r="J54" s="2">
        <v>0.249509697</v>
      </c>
      <c r="K54">
        <v>0</v>
      </c>
      <c r="L54">
        <v>22</v>
      </c>
      <c r="M54" s="2">
        <f>L54/631</f>
        <v>3.486529318541997E-2</v>
      </c>
      <c r="N54" s="3">
        <v>0</v>
      </c>
      <c r="O54" s="3">
        <v>1</v>
      </c>
      <c r="P54" s="4">
        <f>((F54*0.3)+(I54*0.2)+(J54*0.2)+(M54*0.1)+(N54*0.1)+(O54*0.1))/0.8</f>
        <v>0.19683115926232195</v>
      </c>
      <c r="Q54">
        <v>53</v>
      </c>
      <c r="R54">
        <v>12</v>
      </c>
    </row>
    <row r="55" spans="1:18" x14ac:dyDescent="0.25">
      <c r="A55" t="s">
        <v>150</v>
      </c>
      <c r="B55" t="s">
        <v>149</v>
      </c>
      <c r="C55">
        <v>5894656</v>
      </c>
      <c r="D55">
        <v>1346</v>
      </c>
      <c r="E55">
        <f>D55/C55</f>
        <v>2.2834241726743681E-4</v>
      </c>
      <c r="F55" s="1">
        <f>(E55-5.83893871449925E-06)/(0.00227964743589744-5.83893871449925E-06)</f>
        <v>9.7854977157751322E-2</v>
      </c>
      <c r="G55">
        <v>609</v>
      </c>
      <c r="H55">
        <f>G55/C55</f>
        <v>1.033139168765743E-4</v>
      </c>
      <c r="I55" s="1">
        <f>(H55-6.07453607010521E-06)/(0.000884211117693926-6.07453607010521E-06)</f>
        <v>0.11073377745709817</v>
      </c>
      <c r="J55" s="2">
        <v>0.207538106</v>
      </c>
      <c r="K55">
        <v>2</v>
      </c>
      <c r="L55">
        <v>3</v>
      </c>
      <c r="M55" s="2">
        <f>L55/631</f>
        <v>4.7543581616481777E-3</v>
      </c>
      <c r="N55" s="3">
        <v>1</v>
      </c>
      <c r="O55" s="3">
        <v>0</v>
      </c>
      <c r="P55" s="4">
        <f>((F55*0.3)+(I55*0.2)+(J55*0.2)+(M55*0.1)+(N55*0.1)+(O55*0.1))</f>
        <v>0.19348630565490987</v>
      </c>
      <c r="Q55">
        <v>54</v>
      </c>
      <c r="R55">
        <v>11</v>
      </c>
    </row>
    <row r="56" spans="1:18" x14ac:dyDescent="0.25">
      <c r="A56" t="s">
        <v>350</v>
      </c>
      <c r="B56" t="s">
        <v>349</v>
      </c>
      <c r="C56">
        <v>228608</v>
      </c>
      <c r="D56">
        <v>33</v>
      </c>
      <c r="E56">
        <f>D56/C56</f>
        <v>1.4435190369540873E-4</v>
      </c>
      <c r="F56" s="1">
        <f>(E56-5.83893871449925E-06)/(0.00227964743589744-5.83893871449925E-06)</f>
        <v>6.091672414476218E-2</v>
      </c>
      <c r="G56">
        <v>9</v>
      </c>
      <c r="H56">
        <f>G56/C56</f>
        <v>3.9368701007838745E-5</v>
      </c>
      <c r="I56" s="1">
        <f>(H56-6.07453607010521E-06)/(0.000884211117693926-6.07453607010521E-06)</f>
        <v>3.7914563217679741E-2</v>
      </c>
      <c r="J56" s="2">
        <v>0.31265499599999996</v>
      </c>
      <c r="K56">
        <v>0</v>
      </c>
      <c r="L56">
        <v>4</v>
      </c>
      <c r="M56" s="2">
        <f>L56/631</f>
        <v>6.3391442155309036E-3</v>
      </c>
      <c r="N56" s="3">
        <v>0</v>
      </c>
      <c r="O56" s="3">
        <v>1</v>
      </c>
      <c r="P56" s="4">
        <f>((F56*0.3)+(I56*0.2)+(J56*0.2)+(M56*0.1)+(N56*0.1)+(O56*0.1))</f>
        <v>0.1890228435085177</v>
      </c>
      <c r="Q56">
        <v>55</v>
      </c>
      <c r="R56">
        <v>10</v>
      </c>
    </row>
    <row r="57" spans="1:18" x14ac:dyDescent="0.25">
      <c r="A57" t="s">
        <v>13</v>
      </c>
      <c r="B57" t="s">
        <v>12</v>
      </c>
      <c r="C57">
        <v>1072896</v>
      </c>
      <c r="D57">
        <v>14</v>
      </c>
      <c r="E57">
        <f>D57/C57</f>
        <v>1.3048795036984014E-5</v>
      </c>
      <c r="F57" s="1">
        <f>(E57-5.83893871449925E-06)/(0.00227964743589744-5.83893871449925E-06)</f>
        <v>3.1708282959700316E-3</v>
      </c>
      <c r="G57">
        <v>9</v>
      </c>
      <c r="H57">
        <f>G57/C57</f>
        <v>8.3885110952040091E-6</v>
      </c>
      <c r="I57" s="1">
        <f>(H57-6.07453607010521E-06)/(0.000884211117693926-6.07453607010521E-06)</f>
        <v>2.6350969467868815E-3</v>
      </c>
      <c r="J57" s="2">
        <v>0.33687151900000001</v>
      </c>
      <c r="K57">
        <v>1</v>
      </c>
      <c r="L57">
        <v>108</v>
      </c>
      <c r="M57" s="2">
        <f>L57/631</f>
        <v>0.17115689381933438</v>
      </c>
      <c r="N57" s="3">
        <v>1</v>
      </c>
      <c r="O57" s="3">
        <v>0</v>
      </c>
      <c r="P57" s="4">
        <f>((F57*0.3)+(I57*0.2)+(J57*0.2)+(M57*0.1)+(N57*0.1)+(O57*0.1))</f>
        <v>0.18596826106008185</v>
      </c>
      <c r="Q57">
        <v>56</v>
      </c>
      <c r="R57">
        <v>9</v>
      </c>
    </row>
    <row r="58" spans="1:18" x14ac:dyDescent="0.25">
      <c r="A58" t="s">
        <v>204</v>
      </c>
      <c r="B58" t="s">
        <v>203</v>
      </c>
      <c r="C58">
        <v>326656</v>
      </c>
      <c r="D58">
        <v>19</v>
      </c>
      <c r="E58">
        <f>D58/C58</f>
        <v>5.8165164576802506E-5</v>
      </c>
      <c r="F58" s="1">
        <f>(E58-5.83893871449925E-06)/(0.00227964743589744-5.83893871449925E-06)</f>
        <v>2.3012591397706131E-2</v>
      </c>
      <c r="G58">
        <v>2</v>
      </c>
      <c r="H58">
        <f>G58/C58</f>
        <v>6.1226489028213164E-6</v>
      </c>
      <c r="I58" s="1">
        <f>(H58-6.07453607010521E-06)/(0.000884211117693926-6.07453607010521E-06)</f>
        <v>5.4789691857658376E-5</v>
      </c>
      <c r="J58" s="2">
        <v>0.36237256700000003</v>
      </c>
      <c r="K58">
        <v>5</v>
      </c>
      <c r="L58">
        <v>5</v>
      </c>
      <c r="M58" s="2">
        <f>L58/631</f>
        <v>7.9239302694136295E-3</v>
      </c>
      <c r="N58" s="3">
        <v>0</v>
      </c>
      <c r="O58" s="3">
        <v>1</v>
      </c>
      <c r="P58" s="4">
        <f>((F58*0.3)+(I58*0.2)+(J58*0.2)+(M58*0.1)+(N58*0.1)+(O58*0.1))</f>
        <v>0.18018164178462476</v>
      </c>
      <c r="Q58">
        <v>57</v>
      </c>
      <c r="R58">
        <v>8</v>
      </c>
    </row>
    <row r="59" spans="1:18" x14ac:dyDescent="0.25">
      <c r="A59" t="s">
        <v>15</v>
      </c>
      <c r="B59" t="s">
        <v>14</v>
      </c>
      <c r="C59">
        <v>18790144</v>
      </c>
      <c r="D59">
        <v>14192</v>
      </c>
      <c r="E59">
        <f>D59/C59</f>
        <v>7.5528958160192919E-4</v>
      </c>
      <c r="F59" s="1">
        <f>(E59-5.83893871449925E-06)/(0.00227964743589744-5.83893871449925E-06)</f>
        <v>0.32960147867154899</v>
      </c>
      <c r="G59">
        <v>2157</v>
      </c>
      <c r="H59">
        <f>G59/C59</f>
        <v>1.147942240357498E-4</v>
      </c>
      <c r="I59" s="1">
        <f>(H59-6.07453607010521E-06)/(0.000884211117693926-6.07453607010521E-06)</f>
        <v>0.1238072644287336</v>
      </c>
      <c r="J59" s="2">
        <v>0.211732798</v>
      </c>
      <c r="K59">
        <v>1</v>
      </c>
      <c r="L59">
        <v>24</v>
      </c>
      <c r="M59" s="2">
        <f>L59/631</f>
        <v>3.8034865293185421E-2</v>
      </c>
      <c r="N59" s="3">
        <v>0</v>
      </c>
      <c r="O59" s="3">
        <v>0</v>
      </c>
      <c r="P59" s="4">
        <f>((F59*0.3)+(I59*0.2)+(J59*0.2)+(M59*0.1)+(N59*0.1)+(O59*0.1))</f>
        <v>0.16979194261652997</v>
      </c>
      <c r="Q59">
        <v>58</v>
      </c>
      <c r="R59">
        <v>7</v>
      </c>
    </row>
    <row r="60" spans="1:18" x14ac:dyDescent="0.25">
      <c r="A60" t="s">
        <v>355</v>
      </c>
      <c r="B60" t="s">
        <v>354</v>
      </c>
      <c r="C60">
        <v>224000</v>
      </c>
      <c r="D60">
        <v>75</v>
      </c>
      <c r="E60">
        <f>D60/C60</f>
        <v>3.3482142857142857E-4</v>
      </c>
      <c r="F60" s="1">
        <f>(E60-5.83893871449925E-06)/(0.00227964743589744-5.83893871449925E-06)</f>
        <v>0.14468346400521909</v>
      </c>
      <c r="G60">
        <v>20</v>
      </c>
      <c r="H60">
        <f>G60/C60</f>
        <v>8.9285714285714286E-5</v>
      </c>
      <c r="I60" s="1">
        <f>(H60-6.07453607010521E-06)/(0.000884211117693926-6.07453607010521E-06)</f>
        <v>9.4758810823867223E-2</v>
      </c>
      <c r="J60" s="2">
        <v>3.1623552999999999E-2</v>
      </c>
      <c r="K60">
        <v>4</v>
      </c>
      <c r="L60">
        <v>1</v>
      </c>
      <c r="M60" s="2">
        <f>L60/631</f>
        <v>1.5847860538827259E-3</v>
      </c>
      <c r="N60" s="3">
        <v>0</v>
      </c>
      <c r="O60" s="3">
        <v>1</v>
      </c>
      <c r="P60" s="4">
        <f>((F60*0.3)+(I60*0.2)+(J60*0.2)+(M60*0.1)+(N60*0.1)+(O60*0.1))</f>
        <v>0.16883999057172744</v>
      </c>
      <c r="Q60">
        <v>59</v>
      </c>
      <c r="R60">
        <v>6</v>
      </c>
    </row>
    <row r="61" spans="1:18" x14ac:dyDescent="0.25">
      <c r="A61" t="s">
        <v>174</v>
      </c>
      <c r="B61" t="s">
        <v>173</v>
      </c>
      <c r="C61">
        <v>3834112</v>
      </c>
      <c r="D61">
        <v>119</v>
      </c>
      <c r="E61">
        <f>D61/C61</f>
        <v>3.1037173666288308E-5</v>
      </c>
      <c r="F61" s="1">
        <f>(E61-5.83893871449925E-06)/(0.00227964743589744-5.83893871449925E-06)</f>
        <v>1.1081951265028506E-2</v>
      </c>
      <c r="G61">
        <v>26</v>
      </c>
      <c r="H61">
        <f>G61/C61</f>
        <v>6.7812312212058494E-6</v>
      </c>
      <c r="I61" s="1">
        <f>(H61-6.07453607010521E-06)/(0.000884211117693926-6.07453607010521E-06)</f>
        <v>8.0476678217167839E-4</v>
      </c>
      <c r="J61" s="2">
        <v>0.32096185300000002</v>
      </c>
      <c r="K61">
        <v>0</v>
      </c>
      <c r="L61">
        <v>2</v>
      </c>
      <c r="M61" s="2">
        <f>L61/631</f>
        <v>3.1695721077654518E-3</v>
      </c>
      <c r="N61" s="3">
        <v>0</v>
      </c>
      <c r="O61" s="3">
        <v>1</v>
      </c>
      <c r="P61" s="4">
        <f>((F61*0.3)+(I61*0.2)+(J61*0.2)+(M61*0.1)+(N61*0.1)+(O61*0.1))</f>
        <v>0.16799486654671944</v>
      </c>
      <c r="Q61">
        <v>60</v>
      </c>
      <c r="R61">
        <v>5</v>
      </c>
    </row>
    <row r="62" spans="1:18" x14ac:dyDescent="0.25">
      <c r="A62" t="s">
        <v>371</v>
      </c>
      <c r="B62" t="s">
        <v>370</v>
      </c>
      <c r="C62">
        <v>832512</v>
      </c>
      <c r="D62">
        <v>60</v>
      </c>
      <c r="E62">
        <f>D62/C62</f>
        <v>7.2071033210332103E-5</v>
      </c>
      <c r="F62" s="1">
        <f>(E62-5.83893871449925E-06)/(0.00227964743589744-5.83893871449925E-06)</f>
        <v>2.9128264133892055E-2</v>
      </c>
      <c r="G62">
        <v>21</v>
      </c>
      <c r="H62">
        <f>G62/C62</f>
        <v>2.5224861623616237E-5</v>
      </c>
      <c r="I62" s="1">
        <f>(H62-6.07453607010521E-06)/(0.000884211117693926-6.07453607010521E-06)</f>
        <v>2.1807912293209431E-2</v>
      </c>
      <c r="J62" s="2">
        <v>0.19953911200000002</v>
      </c>
      <c r="K62">
        <v>0</v>
      </c>
      <c r="L62">
        <v>5</v>
      </c>
      <c r="M62" s="2">
        <f>L62/631</f>
        <v>7.9239302694136295E-3</v>
      </c>
      <c r="N62" s="3">
        <v>0</v>
      </c>
      <c r="O62" s="3">
        <v>1</v>
      </c>
      <c r="P62" s="4">
        <f>((F62*0.3)+(I62*0.2)+(J62*0.2)+(M62*0.1)+(N62*0.1)+(O62*0.1))</f>
        <v>0.15380027712575087</v>
      </c>
      <c r="Q62">
        <v>61</v>
      </c>
      <c r="R62">
        <v>4</v>
      </c>
    </row>
    <row r="63" spans="1:18" x14ac:dyDescent="0.25">
      <c r="A63" t="s">
        <v>101</v>
      </c>
      <c r="B63" t="s">
        <v>100</v>
      </c>
      <c r="C63">
        <v>1297720</v>
      </c>
      <c r="D63">
        <v>53</v>
      </c>
      <c r="E63">
        <f>D63/C63</f>
        <v>4.0840859353327371E-5</v>
      </c>
      <c r="F63" s="1">
        <f>(E63-5.83893871449925E-06)/(0.00227964743589744-5.83893871449925E-06)</f>
        <v>1.5393521786110212E-2</v>
      </c>
      <c r="G63">
        <v>23</v>
      </c>
      <c r="H63">
        <f>G63/C63</f>
        <v>1.7723391794840182E-5</v>
      </c>
      <c r="I63" s="1">
        <f>(H63-6.07453607010521E-06)/(0.000884211117693926-6.07453607010521E-06)</f>
        <v>1.3265425867117731E-2</v>
      </c>
      <c r="J63" s="2">
        <v>0.40987434</v>
      </c>
      <c r="K63">
        <v>2</v>
      </c>
      <c r="L63">
        <v>5</v>
      </c>
      <c r="M63" s="2">
        <f>L63/631</f>
        <v>7.9239302694136295E-3</v>
      </c>
      <c r="N63" s="3">
        <v>0</v>
      </c>
      <c r="O63" s="3">
        <v>0</v>
      </c>
      <c r="P63" s="4">
        <f>((F63*0.3)+(I63*0.2)+(J63*0.2)+(M63*0.1)+(N63*0.1)+(O63*0.1))</f>
        <v>9.0038402736197981E-2</v>
      </c>
      <c r="Q63">
        <v>62</v>
      </c>
      <c r="R63">
        <v>3</v>
      </c>
    </row>
    <row r="64" spans="1:18" x14ac:dyDescent="0.25">
      <c r="A64" t="s">
        <v>164</v>
      </c>
      <c r="B64" t="s">
        <v>163</v>
      </c>
      <c r="C64">
        <v>838144</v>
      </c>
      <c r="D64">
        <v>25</v>
      </c>
      <c r="E64">
        <f>D64/C64</f>
        <v>2.9827810018326205E-5</v>
      </c>
      <c r="F64" s="1">
        <f>(E64-5.83893871449925E-06)/(0.00227964743589744-5.83893871449925E-06)</f>
        <v>1.055008428966079E-2</v>
      </c>
      <c r="G64">
        <v>10</v>
      </c>
      <c r="H64">
        <f>G64/C64</f>
        <v>1.1931124007330483E-5</v>
      </c>
      <c r="I64" s="1">
        <f>(H64-6.07453607010521E-06)/(0.000884211117693926-6.07453607010521E-06)</f>
        <v>6.6693360233273354E-3</v>
      </c>
      <c r="J64" s="2">
        <v>0.32043033999999998</v>
      </c>
      <c r="K64">
        <v>2</v>
      </c>
      <c r="L64">
        <v>1</v>
      </c>
      <c r="M64" s="2">
        <f>L64/631</f>
        <v>1.5847860538827259E-3</v>
      </c>
      <c r="N64" s="3">
        <v>0</v>
      </c>
      <c r="O64" s="3">
        <v>0</v>
      </c>
      <c r="P64" s="4">
        <f>((F64*0.3)+(I64*0.2)+(J64*0.2)+(M64*0.1)+(N64*0.1)+(O64*0.1))</f>
        <v>6.8743439096951978E-2</v>
      </c>
      <c r="Q64">
        <v>63</v>
      </c>
      <c r="R64">
        <v>2</v>
      </c>
    </row>
    <row r="65" spans="1:18" x14ac:dyDescent="0.25">
      <c r="A65" t="s">
        <v>236</v>
      </c>
      <c r="B65" t="s">
        <v>235</v>
      </c>
      <c r="C65">
        <v>153856</v>
      </c>
      <c r="D65">
        <v>2</v>
      </c>
      <c r="E65">
        <f>D65/C65</f>
        <v>1.2999168053244593E-5</v>
      </c>
      <c r="F65" s="1">
        <f>(E65-5.83893871449925E-06)/(0.00227964743589744-5.83893871449925E-06)</f>
        <v>3.1490028063560624E-3</v>
      </c>
      <c r="G65">
        <v>1</v>
      </c>
      <c r="H65">
        <f>G65/C65</f>
        <v>6.4995840266222963E-6</v>
      </c>
      <c r="I65" s="1">
        <f>(H65-6.07453607010521E-06)/(0.000884211117693926-6.07453607010521E-06)</f>
        <v>4.8403399358571547E-4</v>
      </c>
      <c r="J65" s="2">
        <v>0.21332020700000001</v>
      </c>
      <c r="K65">
        <v>0</v>
      </c>
      <c r="L65">
        <v>41</v>
      </c>
      <c r="M65" s="2">
        <f>L65/631</f>
        <v>6.4976228209191758E-2</v>
      </c>
      <c r="N65" s="3">
        <v>0</v>
      </c>
      <c r="O65" s="3">
        <v>0</v>
      </c>
      <c r="P65" s="4">
        <f>((F65*0.3)+(I65*0.2)+(J65*0.2)+(M65*0.1)+(N65*0.1)+(O65*0.1))</f>
        <v>5.020317186154314E-2</v>
      </c>
      <c r="Q65">
        <v>64</v>
      </c>
      <c r="R65">
        <v>1</v>
      </c>
    </row>
    <row r="66" spans="1:18" x14ac:dyDescent="0.25">
      <c r="D66">
        <f>SUM(D2:D65)</f>
        <v>422803</v>
      </c>
      <c r="E66">
        <f>MIN(E2:E31,E33:E65)</f>
        <v>5.8389387144992528E-6</v>
      </c>
      <c r="G66">
        <f>SUM(G2:G65)</f>
        <v>175329</v>
      </c>
      <c r="H66">
        <f>MIN(H2:H31,H33:H39,H41:H49,H52:H65)</f>
        <v>0</v>
      </c>
      <c r="P66" s="4"/>
    </row>
    <row r="67" spans="1:18" x14ac:dyDescent="0.25">
      <c r="E67">
        <f>MAX(E2:E31,E33:E65)</f>
        <v>2.2796474358974359E-3</v>
      </c>
      <c r="H67">
        <f>MAX(H2:H31,H33:H39,H41:H49,H52:H65)</f>
        <v>8.8421111769392631E-4</v>
      </c>
      <c r="I67" s="1">
        <f>AVERAGE(G2:G65)</f>
        <v>2739.515625</v>
      </c>
    </row>
    <row r="68" spans="1:18" x14ac:dyDescent="0.25">
      <c r="E68">
        <v>2.2796474358974402E-3</v>
      </c>
      <c r="H68" s="5">
        <v>6.0745360701052098E-6</v>
      </c>
      <c r="I68" s="1">
        <f>_xlfn.STDEV.P(G2:G65)</f>
        <v>7451.7763570007828</v>
      </c>
    </row>
    <row r="69" spans="1:18" x14ac:dyDescent="0.25">
      <c r="E69" s="5">
        <v>5.8389387144992503E-6</v>
      </c>
      <c r="H69">
        <v>8.8421111769392598E-4</v>
      </c>
      <c r="O69" s="3" t="s">
        <v>446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3455-C8CD-4C48-BD11-FB46A79EA223}">
  <dimension ref="A1:B187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2</v>
      </c>
      <c r="B2">
        <v>428</v>
      </c>
    </row>
    <row r="3" spans="1:2" x14ac:dyDescent="0.25">
      <c r="A3" t="s">
        <v>4</v>
      </c>
      <c r="B3">
        <v>5</v>
      </c>
    </row>
    <row r="4" spans="1:2" x14ac:dyDescent="0.25">
      <c r="A4" t="s">
        <v>6</v>
      </c>
      <c r="B4">
        <v>13</v>
      </c>
    </row>
    <row r="5" spans="1:2" x14ac:dyDescent="0.25">
      <c r="A5" t="s">
        <v>8</v>
      </c>
      <c r="B5">
        <v>75</v>
      </c>
    </row>
    <row r="6" spans="1:2" x14ac:dyDescent="0.25">
      <c r="A6" t="s">
        <v>10</v>
      </c>
      <c r="B6">
        <v>168</v>
      </c>
    </row>
    <row r="7" spans="1:2" x14ac:dyDescent="0.25">
      <c r="A7" t="s">
        <v>12</v>
      </c>
      <c r="B7">
        <v>9</v>
      </c>
    </row>
    <row r="8" spans="1:2" x14ac:dyDescent="0.25">
      <c r="A8" t="s">
        <v>14</v>
      </c>
      <c r="B8">
        <v>2157</v>
      </c>
    </row>
    <row r="9" spans="1:2" x14ac:dyDescent="0.25">
      <c r="A9" t="s">
        <v>16</v>
      </c>
      <c r="B9">
        <v>237</v>
      </c>
    </row>
    <row r="10" spans="1:2" x14ac:dyDescent="0.25">
      <c r="A10" t="s">
        <v>18</v>
      </c>
      <c r="B10">
        <v>561</v>
      </c>
    </row>
    <row r="11" spans="1:2" x14ac:dyDescent="0.25">
      <c r="A11" t="s">
        <v>20</v>
      </c>
      <c r="B11">
        <v>11</v>
      </c>
    </row>
    <row r="12" spans="1:2" x14ac:dyDescent="0.25">
      <c r="A12" t="s">
        <v>22</v>
      </c>
      <c r="B12">
        <v>44</v>
      </c>
    </row>
    <row r="13" spans="1:2" x14ac:dyDescent="0.25">
      <c r="A13" t="s">
        <v>24</v>
      </c>
      <c r="B13">
        <v>118</v>
      </c>
    </row>
    <row r="14" spans="1:2" x14ac:dyDescent="0.25">
      <c r="A14" t="s">
        <v>26</v>
      </c>
      <c r="B14">
        <v>15</v>
      </c>
    </row>
    <row r="15" spans="1:2" x14ac:dyDescent="0.25">
      <c r="A15" t="s">
        <v>28</v>
      </c>
      <c r="B15">
        <v>243</v>
      </c>
    </row>
    <row r="16" spans="1:2" x14ac:dyDescent="0.25">
      <c r="A16" t="s">
        <v>30</v>
      </c>
      <c r="B16">
        <v>211</v>
      </c>
    </row>
    <row r="17" spans="1:2" x14ac:dyDescent="0.25">
      <c r="A17" t="s">
        <v>32</v>
      </c>
      <c r="B17">
        <v>3</v>
      </c>
    </row>
    <row r="18" spans="1:2" x14ac:dyDescent="0.25">
      <c r="A18" t="s">
        <v>34</v>
      </c>
      <c r="B18">
        <v>1786</v>
      </c>
    </row>
    <row r="19" spans="1:2" x14ac:dyDescent="0.25">
      <c r="A19" t="s">
        <v>36</v>
      </c>
      <c r="B19">
        <v>41</v>
      </c>
    </row>
    <row r="20" spans="1:2" x14ac:dyDescent="0.25">
      <c r="A20" t="s">
        <v>38</v>
      </c>
      <c r="B20">
        <v>2</v>
      </c>
    </row>
    <row r="21" spans="1:2" x14ac:dyDescent="0.25">
      <c r="A21" t="s">
        <v>40</v>
      </c>
      <c r="B21">
        <v>7</v>
      </c>
    </row>
    <row r="22" spans="1:2" x14ac:dyDescent="0.25">
      <c r="A22" t="s">
        <v>42</v>
      </c>
      <c r="B22">
        <v>1</v>
      </c>
    </row>
    <row r="23" spans="1:2" x14ac:dyDescent="0.25">
      <c r="A23" t="s">
        <v>44</v>
      </c>
      <c r="B23">
        <v>14</v>
      </c>
    </row>
    <row r="24" spans="1:2" x14ac:dyDescent="0.25">
      <c r="A24" t="s">
        <v>46</v>
      </c>
      <c r="B24">
        <v>138</v>
      </c>
    </row>
    <row r="25" spans="1:2" x14ac:dyDescent="0.25">
      <c r="A25" t="s">
        <v>48</v>
      </c>
      <c r="B25">
        <v>1</v>
      </c>
    </row>
    <row r="26" spans="1:2" x14ac:dyDescent="0.25">
      <c r="A26" t="s">
        <v>50</v>
      </c>
      <c r="B26">
        <v>9028</v>
      </c>
    </row>
    <row r="27" spans="1:2" x14ac:dyDescent="0.25">
      <c r="A27" t="s">
        <v>52</v>
      </c>
      <c r="B27">
        <v>33</v>
      </c>
    </row>
    <row r="28" spans="1:2" x14ac:dyDescent="0.25">
      <c r="A28" t="s">
        <v>54</v>
      </c>
      <c r="B28">
        <v>16</v>
      </c>
    </row>
    <row r="29" spans="1:2" x14ac:dyDescent="0.25">
      <c r="A29" t="s">
        <v>56</v>
      </c>
      <c r="B29">
        <v>63</v>
      </c>
    </row>
    <row r="30" spans="1:2" x14ac:dyDescent="0.25">
      <c r="A30" t="s">
        <v>58</v>
      </c>
      <c r="B30">
        <v>6</v>
      </c>
    </row>
    <row r="31" spans="1:2" x14ac:dyDescent="0.25">
      <c r="A31" t="s">
        <v>60</v>
      </c>
      <c r="B31">
        <v>1131</v>
      </c>
    </row>
    <row r="32" spans="1:2" x14ac:dyDescent="0.25">
      <c r="A32" t="s">
        <v>62</v>
      </c>
      <c r="B32">
        <v>1</v>
      </c>
    </row>
    <row r="33" spans="1:2" x14ac:dyDescent="0.25">
      <c r="A33" t="s">
        <v>64</v>
      </c>
      <c r="B33">
        <v>128</v>
      </c>
    </row>
    <row r="34" spans="1:2" x14ac:dyDescent="0.25">
      <c r="A34" t="s">
        <v>66</v>
      </c>
      <c r="B34">
        <v>18</v>
      </c>
    </row>
    <row r="35" spans="1:2" x14ac:dyDescent="0.25">
      <c r="A35" t="s">
        <v>68</v>
      </c>
      <c r="B35">
        <v>2</v>
      </c>
    </row>
    <row r="36" spans="1:2" x14ac:dyDescent="0.25">
      <c r="A36" t="s">
        <v>70</v>
      </c>
      <c r="B36">
        <v>802</v>
      </c>
    </row>
    <row r="37" spans="1:2" x14ac:dyDescent="0.25">
      <c r="A37" t="s">
        <v>72</v>
      </c>
      <c r="B37">
        <v>7</v>
      </c>
    </row>
    <row r="38" spans="1:2" x14ac:dyDescent="0.25">
      <c r="A38" t="s">
        <v>74</v>
      </c>
      <c r="B38">
        <v>50850</v>
      </c>
    </row>
    <row r="39" spans="1:2" x14ac:dyDescent="0.25">
      <c r="A39" t="s">
        <v>76</v>
      </c>
      <c r="B39">
        <v>757</v>
      </c>
    </row>
    <row r="40" spans="1:2" x14ac:dyDescent="0.25">
      <c r="A40" t="s">
        <v>78</v>
      </c>
      <c r="B40">
        <v>141</v>
      </c>
    </row>
    <row r="41" spans="1:2" x14ac:dyDescent="0.25">
      <c r="A41" t="s">
        <v>80</v>
      </c>
      <c r="B41">
        <v>12</v>
      </c>
    </row>
    <row r="42" spans="1:2" x14ac:dyDescent="0.25">
      <c r="A42" t="s">
        <v>82</v>
      </c>
      <c r="B42">
        <v>157</v>
      </c>
    </row>
    <row r="43" spans="1:2" x14ac:dyDescent="0.25">
      <c r="A43" t="s">
        <v>84</v>
      </c>
      <c r="B43">
        <v>527</v>
      </c>
    </row>
    <row r="44" spans="1:2" x14ac:dyDescent="0.25">
      <c r="A44" t="s">
        <v>86</v>
      </c>
      <c r="B44">
        <v>1353</v>
      </c>
    </row>
    <row r="45" spans="1:2" x14ac:dyDescent="0.25">
      <c r="A45" t="s">
        <v>88</v>
      </c>
      <c r="B45">
        <v>6</v>
      </c>
    </row>
    <row r="46" spans="1:2" x14ac:dyDescent="0.25">
      <c r="A46" t="s">
        <v>90</v>
      </c>
      <c r="B46">
        <v>260</v>
      </c>
    </row>
    <row r="47" spans="1:2" x14ac:dyDescent="0.25">
      <c r="A47" t="s">
        <v>92</v>
      </c>
      <c r="B47">
        <v>1</v>
      </c>
    </row>
    <row r="48" spans="1:2" x14ac:dyDescent="0.25">
      <c r="A48" t="s">
        <v>94</v>
      </c>
      <c r="B48">
        <v>183</v>
      </c>
    </row>
    <row r="49" spans="1:2" x14ac:dyDescent="0.25">
      <c r="A49" t="s">
        <v>96</v>
      </c>
      <c r="B49">
        <v>13</v>
      </c>
    </row>
    <row r="50" spans="1:2" x14ac:dyDescent="0.25">
      <c r="A50" t="s">
        <v>98</v>
      </c>
      <c r="B50">
        <v>612</v>
      </c>
    </row>
    <row r="51" spans="1:2" x14ac:dyDescent="0.25">
      <c r="A51" t="s">
        <v>100</v>
      </c>
      <c r="B51">
        <v>23</v>
      </c>
    </row>
    <row r="52" spans="1:2" x14ac:dyDescent="0.25">
      <c r="A52" t="s">
        <v>102</v>
      </c>
      <c r="B52">
        <v>11080</v>
      </c>
    </row>
    <row r="53" spans="1:2" x14ac:dyDescent="0.25">
      <c r="A53" t="s">
        <v>104</v>
      </c>
      <c r="B53">
        <v>1454</v>
      </c>
    </row>
    <row r="54" spans="1:2" x14ac:dyDescent="0.25">
      <c r="A54" t="s">
        <v>106</v>
      </c>
      <c r="B54">
        <v>77</v>
      </c>
    </row>
    <row r="55" spans="1:2" x14ac:dyDescent="0.25">
      <c r="A55" t="s">
        <v>108</v>
      </c>
      <c r="B55">
        <v>113</v>
      </c>
    </row>
    <row r="56" spans="1:2" x14ac:dyDescent="0.25">
      <c r="A56" t="s">
        <v>110</v>
      </c>
      <c r="B56">
        <v>15</v>
      </c>
    </row>
    <row r="57" spans="1:2" x14ac:dyDescent="0.25">
      <c r="A57" t="s">
        <v>112</v>
      </c>
      <c r="B57">
        <v>1235</v>
      </c>
    </row>
    <row r="58" spans="1:2" x14ac:dyDescent="0.25">
      <c r="A58" t="s">
        <v>114</v>
      </c>
      <c r="B58">
        <v>52</v>
      </c>
    </row>
    <row r="59" spans="1:2" x14ac:dyDescent="0.25">
      <c r="A59" t="s">
        <v>116</v>
      </c>
      <c r="B59">
        <v>1481</v>
      </c>
    </row>
    <row r="60" spans="1:2" x14ac:dyDescent="0.25">
      <c r="A60" t="s">
        <v>117</v>
      </c>
      <c r="B60">
        <v>3</v>
      </c>
    </row>
    <row r="61" spans="1:2" x14ac:dyDescent="0.25">
      <c r="A61" t="s">
        <v>119</v>
      </c>
      <c r="B61">
        <v>152</v>
      </c>
    </row>
    <row r="62" spans="1:2" x14ac:dyDescent="0.25">
      <c r="A62" t="s">
        <v>121</v>
      </c>
      <c r="B62">
        <v>1</v>
      </c>
    </row>
    <row r="63" spans="1:2" x14ac:dyDescent="0.25">
      <c r="A63" t="s">
        <v>123</v>
      </c>
      <c r="B63">
        <v>15</v>
      </c>
    </row>
    <row r="64" spans="1:2" x14ac:dyDescent="0.25">
      <c r="A64" t="s">
        <v>125</v>
      </c>
      <c r="B64">
        <v>3</v>
      </c>
    </row>
    <row r="65" spans="1:2" x14ac:dyDescent="0.25">
      <c r="A65" t="s">
        <v>127</v>
      </c>
      <c r="B65">
        <v>6</v>
      </c>
    </row>
    <row r="66" spans="1:2" x14ac:dyDescent="0.25">
      <c r="A66" t="s">
        <v>129</v>
      </c>
      <c r="B66">
        <v>1</v>
      </c>
    </row>
    <row r="67" spans="1:2" x14ac:dyDescent="0.25">
      <c r="A67" t="s">
        <v>131</v>
      </c>
      <c r="B67">
        <v>1</v>
      </c>
    </row>
    <row r="68" spans="1:2" x14ac:dyDescent="0.25">
      <c r="A68" t="s">
        <v>133</v>
      </c>
      <c r="B68">
        <v>1604</v>
      </c>
    </row>
    <row r="69" spans="1:2" x14ac:dyDescent="0.25">
      <c r="A69" t="s">
        <v>135</v>
      </c>
      <c r="B69">
        <v>24</v>
      </c>
    </row>
    <row r="70" spans="1:2" x14ac:dyDescent="0.25">
      <c r="A70" t="s">
        <v>137</v>
      </c>
      <c r="B70">
        <v>15</v>
      </c>
    </row>
    <row r="71" spans="1:2" x14ac:dyDescent="0.25">
      <c r="A71" t="s">
        <v>139</v>
      </c>
      <c r="B71">
        <v>69</v>
      </c>
    </row>
    <row r="72" spans="1:2" x14ac:dyDescent="0.25">
      <c r="A72" t="s">
        <v>141</v>
      </c>
      <c r="B72">
        <v>4021</v>
      </c>
    </row>
    <row r="73" spans="1:2" x14ac:dyDescent="0.25">
      <c r="A73" t="s">
        <v>143</v>
      </c>
      <c r="B73">
        <v>42</v>
      </c>
    </row>
    <row r="74" spans="1:2" x14ac:dyDescent="0.25">
      <c r="A74" t="s">
        <v>145</v>
      </c>
      <c r="B74">
        <v>124</v>
      </c>
    </row>
    <row r="75" spans="1:2" x14ac:dyDescent="0.25">
      <c r="A75" t="s">
        <v>147</v>
      </c>
      <c r="B75">
        <v>6</v>
      </c>
    </row>
    <row r="76" spans="1:2" x14ac:dyDescent="0.25">
      <c r="A76" t="s">
        <v>149</v>
      </c>
      <c r="B76">
        <v>609</v>
      </c>
    </row>
    <row r="77" spans="1:2" x14ac:dyDescent="0.25">
      <c r="A77" t="s">
        <v>151</v>
      </c>
      <c r="B77">
        <v>3023</v>
      </c>
    </row>
    <row r="78" spans="1:2" x14ac:dyDescent="0.25">
      <c r="A78" t="s">
        <v>153</v>
      </c>
      <c r="B78">
        <v>118</v>
      </c>
    </row>
    <row r="79" spans="1:2" x14ac:dyDescent="0.25">
      <c r="A79" t="s">
        <v>155</v>
      </c>
      <c r="B79">
        <v>470</v>
      </c>
    </row>
    <row r="80" spans="1:2" x14ac:dyDescent="0.25">
      <c r="A80" t="s">
        <v>157</v>
      </c>
      <c r="B80">
        <v>3218</v>
      </c>
    </row>
    <row r="81" spans="1:2" x14ac:dyDescent="0.25">
      <c r="A81" t="s">
        <v>159</v>
      </c>
      <c r="B81">
        <v>45</v>
      </c>
    </row>
    <row r="82" spans="1:2" x14ac:dyDescent="0.25">
      <c r="A82" t="s">
        <v>161</v>
      </c>
      <c r="B82">
        <v>729</v>
      </c>
    </row>
    <row r="83" spans="1:2" x14ac:dyDescent="0.25">
      <c r="A83" t="s">
        <v>163</v>
      </c>
      <c r="B83">
        <v>10</v>
      </c>
    </row>
    <row r="84" spans="1:2" x14ac:dyDescent="0.25">
      <c r="A84" t="s">
        <v>165</v>
      </c>
      <c r="B84">
        <v>2880</v>
      </c>
    </row>
    <row r="85" spans="1:2" x14ac:dyDescent="0.25">
      <c r="A85" t="s">
        <v>167</v>
      </c>
      <c r="B85">
        <v>28</v>
      </c>
    </row>
    <row r="86" spans="1:2" x14ac:dyDescent="0.25">
      <c r="A86" t="s">
        <v>169</v>
      </c>
      <c r="B86">
        <v>148</v>
      </c>
    </row>
    <row r="87" spans="1:2" x14ac:dyDescent="0.25">
      <c r="A87" t="s">
        <v>171</v>
      </c>
      <c r="B87">
        <v>9815</v>
      </c>
    </row>
    <row r="88" spans="1:2" x14ac:dyDescent="0.25">
      <c r="A88" t="s">
        <v>173</v>
      </c>
      <c r="B88">
        <v>26</v>
      </c>
    </row>
    <row r="89" spans="1:2" x14ac:dyDescent="0.25">
      <c r="A89" t="s">
        <v>175</v>
      </c>
      <c r="B89">
        <v>13</v>
      </c>
    </row>
    <row r="90" spans="1:2" x14ac:dyDescent="0.25">
      <c r="A90" t="s">
        <v>177</v>
      </c>
      <c r="B90">
        <v>69</v>
      </c>
    </row>
    <row r="91" spans="1:2" x14ac:dyDescent="0.25">
      <c r="A91" t="s">
        <v>179</v>
      </c>
      <c r="B91">
        <v>6397</v>
      </c>
    </row>
    <row r="92" spans="1:2" x14ac:dyDescent="0.25">
      <c r="A92" t="s">
        <v>181</v>
      </c>
      <c r="B92">
        <v>199</v>
      </c>
    </row>
    <row r="93" spans="1:2" x14ac:dyDescent="0.25">
      <c r="A93" t="s">
        <v>183</v>
      </c>
      <c r="B93">
        <v>5</v>
      </c>
    </row>
    <row r="94" spans="1:2" x14ac:dyDescent="0.25">
      <c r="A94" t="s">
        <v>185</v>
      </c>
      <c r="B94">
        <v>241</v>
      </c>
    </row>
    <row r="95" spans="1:2" x14ac:dyDescent="0.25">
      <c r="A95" t="s">
        <v>187</v>
      </c>
      <c r="B95">
        <v>10</v>
      </c>
    </row>
    <row r="96" spans="1:2" x14ac:dyDescent="0.25">
      <c r="A96" t="s">
        <v>189</v>
      </c>
      <c r="B96">
        <v>12</v>
      </c>
    </row>
    <row r="97" spans="1:2" x14ac:dyDescent="0.25">
      <c r="A97" t="s">
        <v>191</v>
      </c>
      <c r="B97">
        <v>6</v>
      </c>
    </row>
    <row r="98" spans="1:2" x14ac:dyDescent="0.25">
      <c r="A98" t="s">
        <v>193</v>
      </c>
      <c r="B98">
        <v>72</v>
      </c>
    </row>
    <row r="99" spans="1:2" x14ac:dyDescent="0.25">
      <c r="A99" t="s">
        <v>195</v>
      </c>
      <c r="B99">
        <v>1</v>
      </c>
    </row>
    <row r="100" spans="1:2" x14ac:dyDescent="0.25">
      <c r="A100" t="s">
        <v>197</v>
      </c>
      <c r="B100">
        <v>84</v>
      </c>
    </row>
    <row r="101" spans="1:2" x14ac:dyDescent="0.25">
      <c r="A101" t="s">
        <v>199</v>
      </c>
      <c r="B101">
        <v>17</v>
      </c>
    </row>
    <row r="102" spans="1:2" x14ac:dyDescent="0.25">
      <c r="A102" t="s">
        <v>201</v>
      </c>
      <c r="B102">
        <v>168</v>
      </c>
    </row>
    <row r="103" spans="1:2" x14ac:dyDescent="0.25">
      <c r="A103" t="s">
        <v>203</v>
      </c>
      <c r="B103">
        <v>2</v>
      </c>
    </row>
    <row r="104" spans="1:2" x14ac:dyDescent="0.25">
      <c r="A104" t="s">
        <v>205</v>
      </c>
      <c r="B104">
        <v>1664</v>
      </c>
    </row>
    <row r="105" spans="1:2" x14ac:dyDescent="0.25">
      <c r="A105" t="s">
        <v>207</v>
      </c>
      <c r="B105">
        <v>96</v>
      </c>
    </row>
    <row r="106" spans="1:2" x14ac:dyDescent="0.25">
      <c r="A106" t="s">
        <v>209</v>
      </c>
      <c r="B106">
        <v>42</v>
      </c>
    </row>
    <row r="107" spans="1:2" x14ac:dyDescent="0.25">
      <c r="A107" t="s">
        <v>211</v>
      </c>
      <c r="B107">
        <v>4</v>
      </c>
    </row>
    <row r="108" spans="1:2" x14ac:dyDescent="0.25">
      <c r="A108" t="s">
        <v>213</v>
      </c>
      <c r="B108">
        <v>4</v>
      </c>
    </row>
    <row r="109" spans="1:2" x14ac:dyDescent="0.25">
      <c r="A109" t="s">
        <v>215</v>
      </c>
      <c r="B109">
        <v>84</v>
      </c>
    </row>
    <row r="110" spans="1:2" x14ac:dyDescent="0.25">
      <c r="A110" t="s">
        <v>217</v>
      </c>
      <c r="B110">
        <v>2</v>
      </c>
    </row>
    <row r="111" spans="1:2" x14ac:dyDescent="0.25">
      <c r="A111" t="s">
        <v>219</v>
      </c>
      <c r="B111">
        <v>18</v>
      </c>
    </row>
    <row r="112" spans="1:2" x14ac:dyDescent="0.25">
      <c r="A112" t="s">
        <v>221</v>
      </c>
      <c r="B112">
        <v>97</v>
      </c>
    </row>
    <row r="113" spans="1:2" x14ac:dyDescent="0.25">
      <c r="A113" t="s">
        <v>223</v>
      </c>
      <c r="B113">
        <v>1</v>
      </c>
    </row>
    <row r="114" spans="1:2" x14ac:dyDescent="0.25">
      <c r="A114" t="s">
        <v>225</v>
      </c>
      <c r="B114">
        <v>1</v>
      </c>
    </row>
    <row r="115" spans="1:2" x14ac:dyDescent="0.25">
      <c r="A115" t="s">
        <v>227</v>
      </c>
      <c r="B115">
        <v>1</v>
      </c>
    </row>
    <row r="116" spans="1:2" x14ac:dyDescent="0.25">
      <c r="A116" t="s">
        <v>229</v>
      </c>
      <c r="B116">
        <v>30</v>
      </c>
    </row>
    <row r="117" spans="1:2" x14ac:dyDescent="0.25">
      <c r="A117" t="s">
        <v>231</v>
      </c>
      <c r="B117">
        <v>139</v>
      </c>
    </row>
    <row r="118" spans="1:2" x14ac:dyDescent="0.25">
      <c r="A118" t="s">
        <v>233</v>
      </c>
      <c r="B118">
        <v>22</v>
      </c>
    </row>
    <row r="119" spans="1:2" x14ac:dyDescent="0.25">
      <c r="A119" t="s">
        <v>235</v>
      </c>
      <c r="B119">
        <v>1</v>
      </c>
    </row>
    <row r="120" spans="1:2" x14ac:dyDescent="0.25">
      <c r="A120" t="s">
        <v>237</v>
      </c>
      <c r="B120">
        <v>4666</v>
      </c>
    </row>
    <row r="121" spans="1:2" x14ac:dyDescent="0.25">
      <c r="A121" t="s">
        <v>239</v>
      </c>
      <c r="B121">
        <v>1264</v>
      </c>
    </row>
    <row r="122" spans="1:2" x14ac:dyDescent="0.25">
      <c r="A122" t="s">
        <v>241</v>
      </c>
      <c r="B122">
        <v>20</v>
      </c>
    </row>
    <row r="123" spans="1:2" x14ac:dyDescent="0.25">
      <c r="A123" t="s">
        <v>243</v>
      </c>
      <c r="B123">
        <v>13</v>
      </c>
    </row>
    <row r="124" spans="1:2" x14ac:dyDescent="0.25">
      <c r="A124" t="s">
        <v>245</v>
      </c>
      <c r="B124">
        <v>2</v>
      </c>
    </row>
    <row r="125" spans="1:2" x14ac:dyDescent="0.25">
      <c r="A125" t="s">
        <v>247</v>
      </c>
      <c r="B125">
        <v>1</v>
      </c>
    </row>
    <row r="126" spans="1:2" x14ac:dyDescent="0.25">
      <c r="A126" t="s">
        <v>249</v>
      </c>
      <c r="B126">
        <v>814</v>
      </c>
    </row>
    <row r="127" spans="1:2" x14ac:dyDescent="0.25">
      <c r="A127" t="s">
        <v>251</v>
      </c>
      <c r="B127">
        <v>7</v>
      </c>
    </row>
    <row r="128" spans="1:2" x14ac:dyDescent="0.25">
      <c r="A128" t="s">
        <v>253</v>
      </c>
      <c r="B128">
        <v>654</v>
      </c>
    </row>
    <row r="129" spans="1:2" x14ac:dyDescent="0.25">
      <c r="A129" t="s">
        <v>255</v>
      </c>
      <c r="B129">
        <v>417</v>
      </c>
    </row>
    <row r="130" spans="1:2" x14ac:dyDescent="0.25">
      <c r="A130" t="s">
        <v>257</v>
      </c>
      <c r="B130">
        <v>50</v>
      </c>
    </row>
    <row r="131" spans="1:2" x14ac:dyDescent="0.25">
      <c r="A131" t="s">
        <v>259</v>
      </c>
      <c r="B131">
        <v>125</v>
      </c>
    </row>
    <row r="132" spans="1:2" x14ac:dyDescent="0.25">
      <c r="A132" t="s">
        <v>261</v>
      </c>
      <c r="B132">
        <v>87</v>
      </c>
    </row>
    <row r="133" spans="1:2" x14ac:dyDescent="0.25">
      <c r="A133" t="s">
        <v>263</v>
      </c>
      <c r="B133">
        <v>208</v>
      </c>
    </row>
    <row r="134" spans="1:2" x14ac:dyDescent="0.25">
      <c r="A134" t="s">
        <v>265</v>
      </c>
      <c r="B134">
        <v>50</v>
      </c>
    </row>
    <row r="135" spans="1:2" x14ac:dyDescent="0.25">
      <c r="A135" t="s">
        <v>267</v>
      </c>
      <c r="B135">
        <v>2</v>
      </c>
    </row>
    <row r="136" spans="1:2" x14ac:dyDescent="0.25">
      <c r="A136" t="s">
        <v>269</v>
      </c>
      <c r="B136">
        <v>2</v>
      </c>
    </row>
    <row r="137" spans="1:2" x14ac:dyDescent="0.25">
      <c r="A137" t="s">
        <v>271</v>
      </c>
      <c r="B137">
        <v>256</v>
      </c>
    </row>
    <row r="138" spans="1:2" x14ac:dyDescent="0.25">
      <c r="A138" t="s">
        <v>273</v>
      </c>
      <c r="B138">
        <v>611</v>
      </c>
    </row>
    <row r="139" spans="1:2" x14ac:dyDescent="0.25">
      <c r="A139" t="s">
        <v>275</v>
      </c>
      <c r="B139">
        <v>1562</v>
      </c>
    </row>
    <row r="140" spans="1:2" x14ac:dyDescent="0.25">
      <c r="A140" t="s">
        <v>277</v>
      </c>
      <c r="B140">
        <v>75</v>
      </c>
    </row>
    <row r="141" spans="1:2" x14ac:dyDescent="0.25">
      <c r="A141" t="s">
        <v>279</v>
      </c>
      <c r="B141">
        <v>43</v>
      </c>
    </row>
    <row r="142" spans="1:2" x14ac:dyDescent="0.25">
      <c r="A142" t="s">
        <v>281</v>
      </c>
      <c r="B142">
        <v>340</v>
      </c>
    </row>
    <row r="143" spans="1:2" x14ac:dyDescent="0.25">
      <c r="A143" t="s">
        <v>283</v>
      </c>
      <c r="B143">
        <v>80</v>
      </c>
    </row>
    <row r="144" spans="1:2" x14ac:dyDescent="0.25">
      <c r="A144" t="s">
        <v>285</v>
      </c>
      <c r="B144">
        <v>135</v>
      </c>
    </row>
    <row r="145" spans="1:2" x14ac:dyDescent="0.25">
      <c r="A145" t="s">
        <v>287</v>
      </c>
      <c r="B145">
        <v>4</v>
      </c>
    </row>
    <row r="146" spans="1:2" x14ac:dyDescent="0.25">
      <c r="A146" t="s">
        <v>289</v>
      </c>
      <c r="B146">
        <v>1649</v>
      </c>
    </row>
    <row r="147" spans="1:2" x14ac:dyDescent="0.25">
      <c r="A147" t="s">
        <v>291</v>
      </c>
      <c r="B147">
        <v>267</v>
      </c>
    </row>
    <row r="148" spans="1:2" x14ac:dyDescent="0.25">
      <c r="A148" t="s">
        <v>293</v>
      </c>
      <c r="B148">
        <v>29494</v>
      </c>
    </row>
    <row r="149" spans="1:2" x14ac:dyDescent="0.25">
      <c r="A149" t="s">
        <v>295</v>
      </c>
      <c r="B149">
        <v>207</v>
      </c>
    </row>
    <row r="150" spans="1:2" x14ac:dyDescent="0.25">
      <c r="A150" t="s">
        <v>297</v>
      </c>
      <c r="B150">
        <v>3</v>
      </c>
    </row>
    <row r="151" spans="1:2" x14ac:dyDescent="0.25">
      <c r="A151" t="s">
        <v>299</v>
      </c>
      <c r="B151">
        <v>8</v>
      </c>
    </row>
    <row r="152" spans="1:2" x14ac:dyDescent="0.25">
      <c r="A152" t="s">
        <v>301</v>
      </c>
      <c r="B152">
        <v>2908</v>
      </c>
    </row>
    <row r="153" spans="1:2" x14ac:dyDescent="0.25">
      <c r="A153" t="s">
        <v>303</v>
      </c>
      <c r="B153">
        <v>1358</v>
      </c>
    </row>
    <row r="154" spans="1:2" x14ac:dyDescent="0.25">
      <c r="A154" t="s">
        <v>305</v>
      </c>
      <c r="B154">
        <v>80</v>
      </c>
    </row>
    <row r="155" spans="1:2" x14ac:dyDescent="0.25">
      <c r="A155" t="s">
        <v>307</v>
      </c>
      <c r="B155">
        <v>90</v>
      </c>
    </row>
    <row r="156" spans="1:2" x14ac:dyDescent="0.25">
      <c r="A156" t="s">
        <v>309</v>
      </c>
      <c r="B156">
        <v>2</v>
      </c>
    </row>
    <row r="157" spans="1:2" x14ac:dyDescent="0.25">
      <c r="A157" t="s">
        <v>311</v>
      </c>
      <c r="B157">
        <v>4</v>
      </c>
    </row>
    <row r="158" spans="1:2" x14ac:dyDescent="0.25">
      <c r="A158" t="s">
        <v>313</v>
      </c>
      <c r="B158">
        <v>37</v>
      </c>
    </row>
    <row r="159" spans="1:2" x14ac:dyDescent="0.25">
      <c r="A159" t="s">
        <v>315</v>
      </c>
      <c r="B159">
        <v>5</v>
      </c>
    </row>
    <row r="160" spans="1:2" x14ac:dyDescent="0.25">
      <c r="A160" t="s">
        <v>317</v>
      </c>
      <c r="B160">
        <v>31</v>
      </c>
    </row>
    <row r="161" spans="1:2" x14ac:dyDescent="0.25">
      <c r="A161" t="s">
        <v>319</v>
      </c>
      <c r="B161">
        <v>1</v>
      </c>
    </row>
    <row r="162" spans="1:2" x14ac:dyDescent="0.25">
      <c r="A162" t="s">
        <v>321</v>
      </c>
      <c r="B162">
        <v>15</v>
      </c>
    </row>
    <row r="163" spans="1:2" x14ac:dyDescent="0.25">
      <c r="A163" t="s">
        <v>323</v>
      </c>
      <c r="B163">
        <v>2</v>
      </c>
    </row>
    <row r="164" spans="1:2" x14ac:dyDescent="0.25">
      <c r="A164" t="s">
        <v>325</v>
      </c>
      <c r="B164">
        <v>6</v>
      </c>
    </row>
    <row r="165" spans="1:2" x14ac:dyDescent="0.25">
      <c r="A165" t="s">
        <v>327</v>
      </c>
      <c r="B165">
        <v>1</v>
      </c>
    </row>
    <row r="166" spans="1:2" x14ac:dyDescent="0.25">
      <c r="A166" t="s">
        <v>329</v>
      </c>
      <c r="B166">
        <v>5</v>
      </c>
    </row>
    <row r="167" spans="1:2" x14ac:dyDescent="0.25">
      <c r="A167" t="s">
        <v>331</v>
      </c>
      <c r="B167">
        <v>1769</v>
      </c>
    </row>
    <row r="168" spans="1:2" x14ac:dyDescent="0.25">
      <c r="A168" t="s">
        <v>333</v>
      </c>
      <c r="B168">
        <v>12</v>
      </c>
    </row>
    <row r="169" spans="1:2" x14ac:dyDescent="0.25">
      <c r="A169" t="s">
        <v>335</v>
      </c>
      <c r="B169">
        <v>420</v>
      </c>
    </row>
    <row r="170" spans="1:2" x14ac:dyDescent="0.25">
      <c r="A170" t="s">
        <v>337</v>
      </c>
      <c r="B170">
        <v>1</v>
      </c>
    </row>
    <row r="171" spans="1:2" x14ac:dyDescent="0.25">
      <c r="A171" t="s">
        <v>339</v>
      </c>
      <c r="B171">
        <v>5089</v>
      </c>
    </row>
    <row r="172" spans="1:2" x14ac:dyDescent="0.25">
      <c r="A172" t="s">
        <v>341</v>
      </c>
      <c r="B172">
        <v>50</v>
      </c>
    </row>
    <row r="173" spans="1:2" x14ac:dyDescent="0.25">
      <c r="A173" t="s">
        <v>343</v>
      </c>
      <c r="B173">
        <v>4270</v>
      </c>
    </row>
    <row r="174" spans="1:2" x14ac:dyDescent="0.25">
      <c r="A174" t="s">
        <v>345</v>
      </c>
      <c r="B174">
        <v>18</v>
      </c>
    </row>
    <row r="175" spans="1:2" x14ac:dyDescent="0.25">
      <c r="A175" t="s">
        <v>347</v>
      </c>
      <c r="B175">
        <v>1329</v>
      </c>
    </row>
    <row r="176" spans="1:2" x14ac:dyDescent="0.25">
      <c r="A176" t="s">
        <v>349</v>
      </c>
      <c r="B176">
        <v>9</v>
      </c>
    </row>
    <row r="177" spans="1:2" x14ac:dyDescent="0.25">
      <c r="A177" t="s">
        <v>351</v>
      </c>
      <c r="B177">
        <v>9695</v>
      </c>
    </row>
    <row r="178" spans="1:2" x14ac:dyDescent="0.25">
      <c r="A178" t="s">
        <v>352</v>
      </c>
      <c r="B178">
        <v>728</v>
      </c>
    </row>
    <row r="179" spans="1:2" x14ac:dyDescent="0.25">
      <c r="A179" t="s">
        <v>354</v>
      </c>
      <c r="B179">
        <v>20</v>
      </c>
    </row>
    <row r="180" spans="1:2" x14ac:dyDescent="0.25">
      <c r="A180" t="s">
        <v>356</v>
      </c>
      <c r="B180">
        <v>2</v>
      </c>
    </row>
    <row r="181" spans="1:2" x14ac:dyDescent="0.25">
      <c r="A181" t="s">
        <v>358</v>
      </c>
      <c r="B181">
        <v>878</v>
      </c>
    </row>
    <row r="182" spans="1:2" x14ac:dyDescent="0.25">
      <c r="A182" t="s">
        <v>360</v>
      </c>
      <c r="B182">
        <v>3</v>
      </c>
    </row>
    <row r="183" spans="1:2" x14ac:dyDescent="0.25">
      <c r="A183" t="s">
        <v>362</v>
      </c>
      <c r="B183">
        <v>2</v>
      </c>
    </row>
    <row r="184" spans="1:2" x14ac:dyDescent="0.25">
      <c r="A184" t="s">
        <v>364</v>
      </c>
      <c r="B184">
        <v>6315</v>
      </c>
    </row>
    <row r="185" spans="1:2" x14ac:dyDescent="0.25">
      <c r="A185" t="s">
        <v>366</v>
      </c>
      <c r="B185">
        <v>2</v>
      </c>
    </row>
    <row r="186" spans="1:2" x14ac:dyDescent="0.25">
      <c r="A186" t="s">
        <v>368</v>
      </c>
      <c r="B186">
        <v>672</v>
      </c>
    </row>
    <row r="187" spans="1:2" x14ac:dyDescent="0.25">
      <c r="A187" t="s">
        <v>370</v>
      </c>
      <c r="B18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430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431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E109" sqref="E10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430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431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G21" sqref="G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435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436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437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shortlist</vt:lpstr>
      <vt:lpstr>Sheet1</vt:lpstr>
      <vt:lpstr>longlist</vt:lpstr>
      <vt:lpstr>County-CC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2019-02-07T15:49:14Z</dcterms:modified>
</cp:coreProperties>
</file>