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02DE459E-10D8-45F4-87C3-6926ACB0A724}" xr6:coauthVersionLast="40" xr6:coauthVersionMax="40" xr10:uidLastSave="{00000000-0000-0000-0000-000000000000}"/>
  <bookViews>
    <workbookView xWindow="8940" yWindow="1410" windowWidth="19125" windowHeight="12585" tabRatio="658" firstSheet="1" activeTab="6" xr2:uid="{00000000-000D-0000-FFFF-FFFF00000000}"/>
  </bookViews>
  <sheets>
    <sheet name="MalRout2019" sheetId="11" r:id="rId1"/>
    <sheet name="GDP2017" sheetId="12" r:id="rId2"/>
    <sheet name="FOTN2018" sheetId="1" r:id="rId3"/>
    <sheet name="HFI2015Short" sheetId="4" r:id="rId4"/>
    <sheet name="HFI2016Short" sheetId="6" r:id="rId5"/>
    <sheet name="SoWL2018Short" sheetId="8" r:id="rId6"/>
    <sheet name="FOTP2017Short" sheetId="10" r:id="rId7"/>
  </sheets>
  <definedNames>
    <definedName name="_xlnm._FilterDatabase" localSheetId="3" hidden="1">HFI2015Short!$A$1:$B$60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H61" i="6"/>
  <c r="H62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L71" i="12"/>
  <c r="L69" i="12"/>
  <c r="L68" i="12"/>
  <c r="L67" i="12"/>
  <c r="K66" i="12"/>
  <c r="I66" i="12"/>
  <c r="L6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2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B66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2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3" i="12"/>
  <c r="H4" i="12"/>
  <c r="H2" i="12"/>
  <c r="G66" i="12"/>
  <c r="H68" i="10" l="1"/>
  <c r="H65" i="6"/>
  <c r="H67" i="8"/>
  <c r="H63" i="4"/>
  <c r="L68" i="1"/>
  <c r="D3" i="12"/>
  <c r="D4" i="12"/>
  <c r="E4" i="12" s="1"/>
  <c r="F4" i="12" s="1"/>
  <c r="D5" i="12"/>
  <c r="D6" i="12"/>
  <c r="E6" i="12" s="1"/>
  <c r="F6" i="12" s="1"/>
  <c r="D7" i="12"/>
  <c r="D8" i="12"/>
  <c r="D9" i="12"/>
  <c r="E9" i="12" s="1"/>
  <c r="F9" i="12" s="1"/>
  <c r="D10" i="12"/>
  <c r="E10" i="12" s="1"/>
  <c r="F10" i="12" s="1"/>
  <c r="D11" i="12"/>
  <c r="D12" i="12"/>
  <c r="E12" i="12" s="1"/>
  <c r="F12" i="12" s="1"/>
  <c r="D13" i="12"/>
  <c r="D14" i="12"/>
  <c r="E14" i="12" s="1"/>
  <c r="F14" i="12" s="1"/>
  <c r="D15" i="12"/>
  <c r="D16" i="12"/>
  <c r="D17" i="12"/>
  <c r="E17" i="12" s="1"/>
  <c r="F17" i="12" s="1"/>
  <c r="D18" i="12"/>
  <c r="E18" i="12" s="1"/>
  <c r="F18" i="12" s="1"/>
  <c r="D19" i="12"/>
  <c r="D20" i="12"/>
  <c r="D21" i="12"/>
  <c r="D22" i="12"/>
  <c r="E22" i="12" s="1"/>
  <c r="F22" i="12" s="1"/>
  <c r="D23" i="12"/>
  <c r="E23" i="12" s="1"/>
  <c r="F23" i="12" s="1"/>
  <c r="D24" i="12"/>
  <c r="D25" i="12"/>
  <c r="E25" i="12" s="1"/>
  <c r="F25" i="12" s="1"/>
  <c r="D26" i="12"/>
  <c r="E26" i="12" s="1"/>
  <c r="F26" i="12" s="1"/>
  <c r="D27" i="12"/>
  <c r="E27" i="12" s="1"/>
  <c r="F27" i="12" s="1"/>
  <c r="D28" i="12"/>
  <c r="E28" i="12" s="1"/>
  <c r="F28" i="12" s="1"/>
  <c r="D29" i="12"/>
  <c r="D30" i="12"/>
  <c r="E30" i="12" s="1"/>
  <c r="F30" i="12" s="1"/>
  <c r="D31" i="12"/>
  <c r="D32" i="12"/>
  <c r="D33" i="12"/>
  <c r="E33" i="12" s="1"/>
  <c r="F33" i="12" s="1"/>
  <c r="D34" i="12"/>
  <c r="E34" i="12" s="1"/>
  <c r="F34" i="12" s="1"/>
  <c r="D35" i="12"/>
  <c r="E35" i="12" s="1"/>
  <c r="F35" i="12" s="1"/>
  <c r="D36" i="12"/>
  <c r="E36" i="12" s="1"/>
  <c r="F36" i="12" s="1"/>
  <c r="D37" i="12"/>
  <c r="D38" i="12"/>
  <c r="E38" i="12" s="1"/>
  <c r="F38" i="12" s="1"/>
  <c r="D39" i="12"/>
  <c r="E39" i="12" s="1"/>
  <c r="F39" i="12" s="1"/>
  <c r="D40" i="12"/>
  <c r="D41" i="12"/>
  <c r="E41" i="12" s="1"/>
  <c r="F41" i="12" s="1"/>
  <c r="D42" i="12"/>
  <c r="E42" i="12" s="1"/>
  <c r="F42" i="12" s="1"/>
  <c r="D43" i="12"/>
  <c r="E43" i="12" s="1"/>
  <c r="F43" i="12" s="1"/>
  <c r="D44" i="12"/>
  <c r="D45" i="12"/>
  <c r="E45" i="12" s="1"/>
  <c r="F45" i="12" s="1"/>
  <c r="D46" i="12"/>
  <c r="E46" i="12" s="1"/>
  <c r="F46" i="12" s="1"/>
  <c r="D47" i="12"/>
  <c r="E47" i="12" s="1"/>
  <c r="F47" i="12" s="1"/>
  <c r="D48" i="12"/>
  <c r="E48" i="12" s="1"/>
  <c r="F48" i="12" s="1"/>
  <c r="D49" i="12"/>
  <c r="E49" i="12" s="1"/>
  <c r="F49" i="12" s="1"/>
  <c r="D50" i="12"/>
  <c r="E50" i="12" s="1"/>
  <c r="F50" i="12" s="1"/>
  <c r="D51" i="12"/>
  <c r="E51" i="12" s="1"/>
  <c r="F51" i="12" s="1"/>
  <c r="D52" i="12"/>
  <c r="E52" i="12" s="1"/>
  <c r="F52" i="12" s="1"/>
  <c r="D53" i="12"/>
  <c r="E53" i="12" s="1"/>
  <c r="F53" i="12" s="1"/>
  <c r="D54" i="12"/>
  <c r="E54" i="12" s="1"/>
  <c r="F54" i="12" s="1"/>
  <c r="D55" i="12"/>
  <c r="E55" i="12" s="1"/>
  <c r="F55" i="12" s="1"/>
  <c r="D56" i="12"/>
  <c r="D57" i="12"/>
  <c r="E57" i="12" s="1"/>
  <c r="F57" i="12" s="1"/>
  <c r="D58" i="12"/>
  <c r="E58" i="12" s="1"/>
  <c r="F58" i="12" s="1"/>
  <c r="D59" i="12"/>
  <c r="E59" i="12" s="1"/>
  <c r="F59" i="12" s="1"/>
  <c r="D60" i="12"/>
  <c r="E60" i="12" s="1"/>
  <c r="F60" i="12" s="1"/>
  <c r="D61" i="12"/>
  <c r="E61" i="12" s="1"/>
  <c r="F61" i="12" s="1"/>
  <c r="D62" i="12"/>
  <c r="E62" i="12" s="1"/>
  <c r="F62" i="12" s="1"/>
  <c r="D63" i="12"/>
  <c r="E63" i="12" s="1"/>
  <c r="F63" i="12" s="1"/>
  <c r="D64" i="12"/>
  <c r="E64" i="12" s="1"/>
  <c r="F64" i="12" s="1"/>
  <c r="D65" i="12"/>
  <c r="E65" i="12" s="1"/>
  <c r="F65" i="12" s="1"/>
  <c r="D2" i="12"/>
  <c r="E2" i="12" s="1"/>
  <c r="F2" i="12" s="1"/>
  <c r="F67" i="12"/>
  <c r="E56" i="12"/>
  <c r="F56" i="12" s="1"/>
  <c r="E44" i="12"/>
  <c r="F44" i="12" s="1"/>
  <c r="E40" i="12"/>
  <c r="F40" i="12" s="1"/>
  <c r="E37" i="12"/>
  <c r="F37" i="12" s="1"/>
  <c r="E32" i="12"/>
  <c r="F32" i="12" s="1"/>
  <c r="E31" i="12"/>
  <c r="F31" i="12" s="1"/>
  <c r="E29" i="12"/>
  <c r="F29" i="12" s="1"/>
  <c r="E24" i="12"/>
  <c r="F24" i="12" s="1"/>
  <c r="E21" i="12"/>
  <c r="F21" i="12" s="1"/>
  <c r="E20" i="12"/>
  <c r="F20" i="12" s="1"/>
  <c r="E19" i="12"/>
  <c r="F19" i="12" s="1"/>
  <c r="E16" i="12"/>
  <c r="F16" i="12" s="1"/>
  <c r="E15" i="12"/>
  <c r="F15" i="12" s="1"/>
  <c r="E13" i="12"/>
  <c r="F13" i="12" s="1"/>
  <c r="E11" i="12"/>
  <c r="F11" i="12" s="1"/>
  <c r="E8" i="12"/>
  <c r="F8" i="12" s="1"/>
  <c r="E7" i="12"/>
  <c r="F7" i="12" s="1"/>
  <c r="E5" i="12"/>
  <c r="F5" i="12" s="1"/>
  <c r="E3" i="12"/>
  <c r="F3" i="12" s="1"/>
  <c r="F66" i="12" l="1"/>
  <c r="F68" i="12" s="1"/>
  <c r="F67" i="10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F66" i="8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4" i="6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2" i="4"/>
  <c r="E2" i="4" s="1"/>
  <c r="F2" i="4" s="1"/>
  <c r="F62" i="4"/>
  <c r="J67" i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5" i="8"/>
  <c r="F67" i="8" s="1"/>
  <c r="F63" i="6"/>
  <c r="F65" i="6" s="1"/>
  <c r="F61" i="4"/>
  <c r="F63" i="4" s="1"/>
</calcChain>
</file>

<file path=xl/sharedStrings.xml><?xml version="1.0" encoding="utf-8"?>
<sst xmlns="http://schemas.openxmlformats.org/spreadsheetml/2006/main" count="552" uniqueCount="88">
  <si>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</si>
  <si>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</si>
  <si>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</si>
  <si>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</si>
  <si>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</si>
  <si>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</si>
  <si>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</si>
  <si>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</si>
  <si>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</si>
  <si>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</si>
  <si>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</si>
  <si>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</si>
  <si>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</si>
  <si>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</si>
  <si>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</si>
  <si>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</si>
  <si>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</si>
  <si>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</si>
  <si>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</si>
  <si>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</si>
  <si>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</si>
  <si>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</si>
  <si>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</si>
  <si>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</si>
  <si>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</si>
  <si>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</si>
  <si>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</si>
  <si>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</si>
  <si>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</si>
  <si>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Italy</t>
  </si>
  <si>
    <t>Japan</t>
  </si>
  <si>
    <t>Jordan</t>
  </si>
  <si>
    <t>Kazakhstan</t>
  </si>
  <si>
    <t>Kenya</t>
  </si>
  <si>
    <t>Kyrgyzstan</t>
  </si>
  <si>
    <t>Lebanon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</si>
  <si>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</si>
  <si>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</si>
  <si>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</si>
  <si>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</si>
  <si>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</si>
  <si>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</si>
  <si>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</si>
  <si>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</si>
  <si>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Rwanda</t>
  </si>
  <si>
    <t>Saudi Arabia</t>
  </si>
  <si>
    <t>Singapore</t>
  </si>
  <si>
    <t>South Africa</t>
  </si>
  <si>
    <t>Sri Lanka</t>
  </si>
  <si>
    <t>Sudan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</si>
  <si>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</si>
  <si>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</si>
  <si>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</si>
  <si>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</si>
  <si>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</si>
  <si>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</si>
  <si>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</si>
  <si>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</si>
  <si>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</si>
  <si>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</si>
  <si>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</si>
  <si>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</si>
  <si>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</si>
  <si>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</si>
  <si>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</si>
  <si>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</si>
  <si>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</si>
  <si>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</si>
  <si>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</si>
  <si>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</si>
  <si>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</si>
  <si>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</si>
  <si>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</si>
  <si>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</si>
  <si>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</si>
  <si>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</si>
  <si>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</si>
  <si>
    <t>Russian Federation</t>
  </si>
  <si>
    <t>Syrian Arab Republic</t>
  </si>
  <si>
    <t>GDP</t>
  </si>
  <si>
    <t>Islamic Republic of Iran</t>
  </si>
  <si>
    <t>Korea, Republic of</t>
  </si>
  <si>
    <t>Libyan Arab Jamahiriya</t>
  </si>
  <si>
    <t>H^2</t>
  </si>
  <si>
    <t>MALRANK X-Mean(X)</t>
  </si>
  <si>
    <t>GDP Y-mean(Y)</t>
  </si>
  <si>
    <t>J^2</t>
  </si>
  <si>
    <t>X-M(X) * Y-M(Y)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</si>
</sst>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workbookViewId="0">
      <selection activeCell="A27" sqref="A27"/>
    </sheetView>
  </sheetViews>
  <sheetFormatPr defaultRowHeight="15" x14ac:dyDescent="0.25"/>
  <sheetData>
    <row r="1" spans="1:3" x14ac:dyDescent="0.25">
      <c r="A1" t="s">
        <v>0</v>
      </c>
      <c r="B1" t="s">
        <v>71</v>
      </c>
      <c r="C1" t="s">
        <v>76</v>
      </c>
    </row>
    <row r="2" spans="1:3" x14ac:dyDescent="0.25">
      <c r="A2" t="s">
        <v>1</v>
      </c>
      <c r="B2">
        <v>9</v>
      </c>
      <c r="C2">
        <v>0.18596826106008185</v>
      </c>
    </row>
    <row r="3" spans="1:3" x14ac:dyDescent="0.25">
      <c r="A3" t="s">
        <v>3</v>
      </c>
      <c r="B3">
        <v>7</v>
      </c>
      <c r="C3">
        <v>0.16979194261652997</v>
      </c>
    </row>
    <row r="4" spans="1:3" x14ac:dyDescent="0.25">
      <c r="A4" t="s">
        <v>5</v>
      </c>
      <c r="B4">
        <v>19</v>
      </c>
      <c r="C4">
        <v>0.22565271470077011</v>
      </c>
    </row>
    <row r="5" spans="1:3" x14ac:dyDescent="0.25">
      <c r="A5" t="s">
        <v>6</v>
      </c>
      <c r="B5">
        <v>45</v>
      </c>
      <c r="C5">
        <v>0.40112130900943532</v>
      </c>
    </row>
    <row r="6" spans="1:3" x14ac:dyDescent="0.25">
      <c r="A6" t="s">
        <v>7</v>
      </c>
      <c r="B6">
        <v>32</v>
      </c>
      <c r="C6">
        <v>0.31473106380802574</v>
      </c>
    </row>
    <row r="7" spans="1:3" x14ac:dyDescent="0.25">
      <c r="A7" t="s">
        <v>8</v>
      </c>
      <c r="B7">
        <v>40</v>
      </c>
      <c r="C7">
        <v>0.3834995893358305</v>
      </c>
    </row>
    <row r="8" spans="1:3" x14ac:dyDescent="0.25">
      <c r="A8" t="s">
        <v>10</v>
      </c>
      <c r="B8">
        <v>39</v>
      </c>
      <c r="C8">
        <v>0.37655617251930151</v>
      </c>
    </row>
    <row r="9" spans="1:3" x14ac:dyDescent="0.25">
      <c r="A9" t="s">
        <v>11</v>
      </c>
      <c r="B9">
        <v>23</v>
      </c>
      <c r="C9">
        <v>0.26336317721331676</v>
      </c>
    </row>
    <row r="10" spans="1:3" x14ac:dyDescent="0.25">
      <c r="A10" t="s">
        <v>12</v>
      </c>
      <c r="B10">
        <v>24</v>
      </c>
      <c r="C10">
        <v>0.27270214291553119</v>
      </c>
    </row>
    <row r="11" spans="1:3" x14ac:dyDescent="0.25">
      <c r="A11" t="s">
        <v>13</v>
      </c>
      <c r="B11">
        <v>61</v>
      </c>
      <c r="C11">
        <v>0.57782179133632272</v>
      </c>
    </row>
    <row r="12" spans="1:3" x14ac:dyDescent="0.25">
      <c r="A12" t="s">
        <v>14</v>
      </c>
      <c r="B12">
        <v>43</v>
      </c>
      <c r="C12">
        <v>0.39579297497180921</v>
      </c>
    </row>
    <row r="13" spans="1:3" x14ac:dyDescent="0.25">
      <c r="A13" t="s">
        <v>15</v>
      </c>
      <c r="B13">
        <v>54</v>
      </c>
      <c r="C13">
        <v>0.4733466791076103</v>
      </c>
    </row>
    <row r="14" spans="1:3" x14ac:dyDescent="0.25">
      <c r="A14" t="s">
        <v>16</v>
      </c>
      <c r="B14">
        <v>15</v>
      </c>
      <c r="C14">
        <v>0.21227365431081802</v>
      </c>
    </row>
    <row r="15" spans="1:3" x14ac:dyDescent="0.25">
      <c r="A15" t="s">
        <v>17</v>
      </c>
      <c r="B15">
        <v>17</v>
      </c>
      <c r="C15">
        <v>0.21501494763561757</v>
      </c>
    </row>
    <row r="16" spans="1:3" x14ac:dyDescent="0.25">
      <c r="A16" t="s">
        <v>18</v>
      </c>
      <c r="B16">
        <v>64</v>
      </c>
      <c r="C16">
        <v>0.74524069100009327</v>
      </c>
    </row>
    <row r="17" spans="1:3" x14ac:dyDescent="0.25">
      <c r="A17" t="s">
        <v>19</v>
      </c>
      <c r="B17">
        <v>3</v>
      </c>
      <c r="C17">
        <v>9.0038402736197981E-2</v>
      </c>
    </row>
    <row r="18" spans="1:3" x14ac:dyDescent="0.25">
      <c r="A18" t="s">
        <v>20</v>
      </c>
      <c r="B18">
        <v>53</v>
      </c>
      <c r="C18">
        <v>0.47185162300674788</v>
      </c>
    </row>
    <row r="19" spans="1:3" x14ac:dyDescent="0.25">
      <c r="A19" t="s">
        <v>21</v>
      </c>
      <c r="B19">
        <v>41</v>
      </c>
      <c r="C19">
        <v>0.39089590878344693</v>
      </c>
    </row>
    <row r="20" spans="1:3" x14ac:dyDescent="0.25">
      <c r="A20" t="s">
        <v>22</v>
      </c>
      <c r="B20">
        <v>59</v>
      </c>
      <c r="C20">
        <v>0.54628107085808775</v>
      </c>
    </row>
    <row r="21" spans="1:3" x14ac:dyDescent="0.25">
      <c r="A21" t="s">
        <v>23</v>
      </c>
      <c r="B21">
        <v>29</v>
      </c>
      <c r="C21">
        <v>0.30781682477527383</v>
      </c>
    </row>
    <row r="22" spans="1:3" x14ac:dyDescent="0.25">
      <c r="A22" t="s">
        <v>24</v>
      </c>
      <c r="B22">
        <v>44</v>
      </c>
      <c r="C22">
        <v>0.39628523269096938</v>
      </c>
    </row>
    <row r="23" spans="1:3" x14ac:dyDescent="0.25">
      <c r="A23" t="s">
        <v>25</v>
      </c>
      <c r="B23">
        <v>11</v>
      </c>
      <c r="C23">
        <v>0.19348630565490987</v>
      </c>
    </row>
    <row r="24" spans="1:3" x14ac:dyDescent="0.25">
      <c r="A24" t="s">
        <v>26</v>
      </c>
      <c r="B24">
        <v>2</v>
      </c>
      <c r="C24">
        <v>6.8743439096951978E-2</v>
      </c>
    </row>
    <row r="25" spans="1:3" x14ac:dyDescent="0.25">
      <c r="A25" t="s">
        <v>27</v>
      </c>
      <c r="B25">
        <v>57</v>
      </c>
      <c r="C25">
        <v>0.51431535191506772</v>
      </c>
    </row>
    <row r="26" spans="1:3" x14ac:dyDescent="0.25">
      <c r="A26" t="s">
        <v>28</v>
      </c>
      <c r="B26">
        <v>52</v>
      </c>
      <c r="C26">
        <v>0.46715266803494326</v>
      </c>
    </row>
    <row r="27" spans="1:3" x14ac:dyDescent="0.25">
      <c r="A27" t="s">
        <v>80</v>
      </c>
      <c r="B27">
        <v>51</v>
      </c>
      <c r="C27">
        <v>0.46616295781214967</v>
      </c>
    </row>
    <row r="28" spans="1:3" x14ac:dyDescent="0.25">
      <c r="A28" t="s">
        <v>29</v>
      </c>
      <c r="B28">
        <v>25</v>
      </c>
      <c r="C28">
        <v>0.27398504006564184</v>
      </c>
    </row>
    <row r="29" spans="1:3" x14ac:dyDescent="0.25">
      <c r="A29" t="s">
        <v>30</v>
      </c>
      <c r="B29">
        <v>33</v>
      </c>
      <c r="C29">
        <v>0.316644947570629</v>
      </c>
    </row>
    <row r="30" spans="1:3" x14ac:dyDescent="0.25">
      <c r="A30" t="s">
        <v>31</v>
      </c>
      <c r="B30">
        <v>58</v>
      </c>
      <c r="C30">
        <v>0.53023867501522404</v>
      </c>
    </row>
    <row r="31" spans="1:3" x14ac:dyDescent="0.25">
      <c r="A31" t="s">
        <v>32</v>
      </c>
      <c r="B31">
        <v>31</v>
      </c>
      <c r="C31">
        <v>0.31165107843441275</v>
      </c>
    </row>
    <row r="32" spans="1:3" x14ac:dyDescent="0.25">
      <c r="A32" t="s">
        <v>33</v>
      </c>
      <c r="B32">
        <v>5</v>
      </c>
      <c r="C32">
        <v>0.16799486654671944</v>
      </c>
    </row>
    <row r="33" spans="1:3" x14ac:dyDescent="0.25">
      <c r="A33" t="s">
        <v>81</v>
      </c>
      <c r="B33">
        <v>48</v>
      </c>
      <c r="C33">
        <v>0.42888829748262569</v>
      </c>
    </row>
    <row r="34" spans="1:3" x14ac:dyDescent="0.25">
      <c r="A34" t="s">
        <v>34</v>
      </c>
      <c r="B34">
        <v>13</v>
      </c>
      <c r="C34">
        <v>0.19686418348602067</v>
      </c>
    </row>
    <row r="35" spans="1:3" x14ac:dyDescent="0.25">
      <c r="A35" t="s">
        <v>35</v>
      </c>
      <c r="B35">
        <v>30</v>
      </c>
      <c r="C35">
        <v>0.30938604053856567</v>
      </c>
    </row>
    <row r="36" spans="1:3" x14ac:dyDescent="0.25">
      <c r="A36" t="s">
        <v>82</v>
      </c>
      <c r="B36">
        <v>8</v>
      </c>
      <c r="C36">
        <v>0.18018164178462476</v>
      </c>
    </row>
    <row r="37" spans="1:3" x14ac:dyDescent="0.25">
      <c r="A37" t="s">
        <v>36</v>
      </c>
      <c r="B37">
        <v>1</v>
      </c>
      <c r="C37">
        <v>5.020317186154314E-2</v>
      </c>
    </row>
    <row r="38" spans="1:3" x14ac:dyDescent="0.25">
      <c r="A38" t="s">
        <v>37</v>
      </c>
      <c r="B38">
        <v>34</v>
      </c>
      <c r="C38">
        <v>0.3239525695339901</v>
      </c>
    </row>
    <row r="39" spans="1:3" x14ac:dyDescent="0.25">
      <c r="A39" t="s">
        <v>38</v>
      </c>
      <c r="B39">
        <v>37</v>
      </c>
      <c r="C39">
        <v>0.35724606231279021</v>
      </c>
    </row>
    <row r="40" spans="1:3" x14ac:dyDescent="0.25">
      <c r="A40" t="s">
        <v>39</v>
      </c>
      <c r="B40">
        <v>22</v>
      </c>
      <c r="C40">
        <v>0.25816447970376577</v>
      </c>
    </row>
    <row r="41" spans="1:3" x14ac:dyDescent="0.25">
      <c r="A41" t="s">
        <v>40</v>
      </c>
      <c r="B41">
        <v>35</v>
      </c>
      <c r="C41">
        <v>0.32788924175379053</v>
      </c>
    </row>
    <row r="42" spans="1:3" x14ac:dyDescent="0.25">
      <c r="A42" t="s">
        <v>41</v>
      </c>
      <c r="B42">
        <v>26</v>
      </c>
      <c r="C42">
        <v>0.28352217867391344</v>
      </c>
    </row>
    <row r="43" spans="1:3" x14ac:dyDescent="0.25">
      <c r="A43" t="s">
        <v>42</v>
      </c>
      <c r="B43">
        <v>28</v>
      </c>
      <c r="C43">
        <v>0.2989445963663685</v>
      </c>
    </row>
    <row r="44" spans="1:3" x14ac:dyDescent="0.25">
      <c r="A44" t="s">
        <v>43</v>
      </c>
      <c r="B44">
        <v>20</v>
      </c>
      <c r="C44">
        <v>0.23191084629857239</v>
      </c>
    </row>
    <row r="45" spans="1:3" x14ac:dyDescent="0.25">
      <c r="A45" t="s">
        <v>77</v>
      </c>
      <c r="B45">
        <v>63</v>
      </c>
      <c r="C45">
        <v>0.71209711615632054</v>
      </c>
    </row>
    <row r="46" spans="1:3" x14ac:dyDescent="0.25">
      <c r="A46" t="s">
        <v>44</v>
      </c>
      <c r="B46">
        <v>18</v>
      </c>
      <c r="C46">
        <v>0.22286331657142858</v>
      </c>
    </row>
    <row r="47" spans="1:3" x14ac:dyDescent="0.25">
      <c r="A47" t="s">
        <v>45</v>
      </c>
      <c r="B47">
        <v>46</v>
      </c>
      <c r="C47">
        <v>0.40493505438214794</v>
      </c>
    </row>
    <row r="48" spans="1:3" x14ac:dyDescent="0.25">
      <c r="A48" t="s">
        <v>46</v>
      </c>
      <c r="B48">
        <v>56</v>
      </c>
      <c r="C48">
        <v>0.51402033656529278</v>
      </c>
    </row>
    <row r="49" spans="1:3" x14ac:dyDescent="0.25">
      <c r="A49" t="s">
        <v>47</v>
      </c>
      <c r="B49">
        <v>14</v>
      </c>
      <c r="C49">
        <v>0.20880311244750585</v>
      </c>
    </row>
    <row r="50" spans="1:3" x14ac:dyDescent="0.25">
      <c r="A50" t="s">
        <v>48</v>
      </c>
      <c r="B50">
        <v>21</v>
      </c>
      <c r="C50">
        <v>0.23556478314245521</v>
      </c>
    </row>
    <row r="51" spans="1:3" x14ac:dyDescent="0.25">
      <c r="A51" t="s">
        <v>49</v>
      </c>
      <c r="B51">
        <v>16</v>
      </c>
      <c r="C51">
        <v>0.21295344690447038</v>
      </c>
    </row>
    <row r="52" spans="1:3" x14ac:dyDescent="0.25">
      <c r="A52" t="s">
        <v>78</v>
      </c>
      <c r="B52">
        <v>50</v>
      </c>
      <c r="C52">
        <v>0.43412499842220165</v>
      </c>
    </row>
    <row r="53" spans="1:3" x14ac:dyDescent="0.25">
      <c r="A53" t="s">
        <v>50</v>
      </c>
      <c r="B53">
        <v>55</v>
      </c>
      <c r="C53">
        <v>0.48354674979603463</v>
      </c>
    </row>
    <row r="54" spans="1:3" x14ac:dyDescent="0.25">
      <c r="A54" t="s">
        <v>51</v>
      </c>
      <c r="B54">
        <v>49</v>
      </c>
      <c r="C54">
        <v>0.42931198523261827</v>
      </c>
    </row>
    <row r="55" spans="1:3" x14ac:dyDescent="0.25">
      <c r="A55" t="s">
        <v>52</v>
      </c>
      <c r="B55">
        <v>60</v>
      </c>
      <c r="C55">
        <v>0.54925085004730068</v>
      </c>
    </row>
    <row r="56" spans="1:3" x14ac:dyDescent="0.25">
      <c r="A56" t="s">
        <v>53</v>
      </c>
      <c r="B56">
        <v>10</v>
      </c>
      <c r="C56">
        <v>0.1890228435085177</v>
      </c>
    </row>
    <row r="57" spans="1:3" x14ac:dyDescent="0.25">
      <c r="A57" t="s">
        <v>54</v>
      </c>
      <c r="B57">
        <v>36</v>
      </c>
      <c r="C57">
        <v>0.34059135783433392</v>
      </c>
    </row>
    <row r="58" spans="1:3" x14ac:dyDescent="0.25">
      <c r="A58" t="s">
        <v>55</v>
      </c>
      <c r="B58">
        <v>47</v>
      </c>
      <c r="C58">
        <v>0.42482649871951461</v>
      </c>
    </row>
    <row r="59" spans="1:3" x14ac:dyDescent="0.25">
      <c r="A59" t="s">
        <v>56</v>
      </c>
      <c r="B59">
        <v>42</v>
      </c>
      <c r="C59">
        <v>0.39420633677030448</v>
      </c>
    </row>
    <row r="60" spans="1:3" x14ac:dyDescent="0.25">
      <c r="A60" t="s">
        <v>57</v>
      </c>
      <c r="B60">
        <v>38</v>
      </c>
      <c r="C60">
        <v>0.37645972656714399</v>
      </c>
    </row>
    <row r="61" spans="1:3" x14ac:dyDescent="0.25">
      <c r="A61" t="s">
        <v>58</v>
      </c>
      <c r="B61">
        <v>6</v>
      </c>
      <c r="C61">
        <v>0.16883999057172744</v>
      </c>
    </row>
    <row r="62" spans="1:3" x14ac:dyDescent="0.25">
      <c r="A62" t="s">
        <v>59</v>
      </c>
      <c r="B62">
        <v>27</v>
      </c>
      <c r="C62">
        <v>0.29084137045699288</v>
      </c>
    </row>
    <row r="63" spans="1:3" x14ac:dyDescent="0.25">
      <c r="A63" t="s">
        <v>60</v>
      </c>
      <c r="B63">
        <v>62</v>
      </c>
      <c r="C63">
        <v>0.63712446954483581</v>
      </c>
    </row>
    <row r="64" spans="1:3" x14ac:dyDescent="0.25">
      <c r="A64" t="s">
        <v>61</v>
      </c>
      <c r="B64">
        <v>4</v>
      </c>
      <c r="C64">
        <v>0.15380027712575087</v>
      </c>
    </row>
    <row r="65" spans="1:3" x14ac:dyDescent="0.25">
      <c r="A65" t="s">
        <v>62</v>
      </c>
      <c r="B65">
        <v>12</v>
      </c>
      <c r="C65">
        <v>0.19683115926232195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CB40-6C1E-4438-826A-63468DB92520}">
  <dimension ref="A1:L71"/>
  <sheetViews>
    <sheetView topLeftCell="A49" workbookViewId="0">
      <selection activeCell="F68" sqref="F68"/>
    </sheetView>
  </sheetViews>
  <sheetFormatPr defaultRowHeight="15" x14ac:dyDescent="0.25"/>
  <cols>
    <col min="2" max="2" width="12" bestFit="1" customWidth="1"/>
    <col min="10" max="10" width="12.7109375" bestFit="1" customWidth="1"/>
    <col min="11" max="12" width="12" bestFit="1" customWidth="1"/>
  </cols>
  <sheetData>
    <row r="1" spans="1:12" ht="45" x14ac:dyDescent="0.25">
      <c r="A1" t="s">
        <v>0</v>
      </c>
      <c r="B1" t="s">
        <v>79</v>
      </c>
      <c r="C1" t="s">
        <v>71</v>
      </c>
      <c r="D1" s="2" t="s">
        <v>73</v>
      </c>
      <c r="E1" s="2" t="s">
        <v>74</v>
      </c>
      <c r="F1" s="2" t="s">
        <v>75</v>
      </c>
      <c r="G1" t="s">
        <v>76</v>
      </c>
      <c r="H1" s="2" t="s">
        <v>84</v>
      </c>
      <c r="I1" s="2" t="s">
        <v>83</v>
      </c>
      <c r="J1" s="2" t="s">
        <v>85</v>
      </c>
      <c r="K1" s="2" t="s">
        <v>86</v>
      </c>
      <c r="L1" s="2" t="s">
        <v>87</v>
      </c>
    </row>
    <row r="2" spans="1:12" x14ac:dyDescent="0.25">
      <c r="A2" t="s">
        <v>1</v>
      </c>
      <c r="B2">
        <v>122123822333.73</v>
      </c>
      <c r="C2">
        <v>35</v>
      </c>
      <c r="D2">
        <f>IFERROR(VLOOKUP(A2,MalRout2019!A:B,2,0), )</f>
        <v>9</v>
      </c>
      <c r="E2">
        <f t="shared" ref="E2:E65" si="0">C2-D2</f>
        <v>26</v>
      </c>
      <c r="F2">
        <f t="shared" ref="F2:F65" si="1">E2^2</f>
        <v>676</v>
      </c>
      <c r="G2">
        <v>0.18596826106008185</v>
      </c>
      <c r="H2">
        <f>G2-0.336774853036941</f>
        <v>-0.15080659197685914</v>
      </c>
      <c r="I2">
        <f>H2^2</f>
        <v>2.2742628183674875E-2</v>
      </c>
      <c r="J2">
        <f>B2-1074808813314.32</f>
        <v>-952684990980.58997</v>
      </c>
      <c r="K2">
        <f>J2^2</f>
        <v>9.0760869203968672E+23</v>
      </c>
      <c r="L2">
        <f>J2*H2</f>
        <v>143671176717.28757</v>
      </c>
    </row>
    <row r="3" spans="1:12" x14ac:dyDescent="0.25">
      <c r="A3" t="s">
        <v>3</v>
      </c>
      <c r="B3">
        <v>637430331479.46899</v>
      </c>
      <c r="C3">
        <v>18</v>
      </c>
      <c r="D3">
        <f>IFERROR(VLOOKUP(A3,MalRout2019!A:B,2,0), )</f>
        <v>7</v>
      </c>
      <c r="E3">
        <f t="shared" si="0"/>
        <v>11</v>
      </c>
      <c r="F3">
        <f t="shared" si="1"/>
        <v>121</v>
      </c>
      <c r="G3">
        <v>0.16979194261652997</v>
      </c>
      <c r="H3">
        <f t="shared" ref="H3:H66" si="2">G3-0.336774853036941</f>
        <v>-0.16698291042041102</v>
      </c>
      <c r="I3">
        <f t="shared" ref="I3:I65" si="3">H3^2</f>
        <v>2.7883292372471013E-2</v>
      </c>
      <c r="J3">
        <f t="shared" ref="J3:J65" si="4">B3-1074808813314.32</f>
        <v>-437378481834.85095</v>
      </c>
      <c r="K3">
        <f t="shared" ref="K3:K65" si="5">J3^2</f>
        <v>1.9129993637215903E+23</v>
      </c>
      <c r="L3">
        <f t="shared" ref="L3:L65" si="6">J3*H3</f>
        <v>73034731852.044281</v>
      </c>
    </row>
    <row r="4" spans="1:12" x14ac:dyDescent="0.25">
      <c r="A4" t="s">
        <v>5</v>
      </c>
      <c r="B4">
        <v>11536590635.826799</v>
      </c>
      <c r="C4">
        <v>60</v>
      </c>
      <c r="D4">
        <f>IFERROR(VLOOKUP(A4,MalRout2019!A:B,2,0), )</f>
        <v>19</v>
      </c>
      <c r="E4">
        <f t="shared" si="0"/>
        <v>41</v>
      </c>
      <c r="F4">
        <f t="shared" si="1"/>
        <v>1681</v>
      </c>
      <c r="G4">
        <v>0.22565271470077011</v>
      </c>
      <c r="H4">
        <f t="shared" si="2"/>
        <v>-0.11112213833617088</v>
      </c>
      <c r="I4">
        <f t="shared" si="3"/>
        <v>1.2348129628403098E-2</v>
      </c>
      <c r="J4">
        <f t="shared" si="4"/>
        <v>-1063272222678.4932</v>
      </c>
      <c r="K4">
        <f t="shared" si="5"/>
        <v>1.1305478195196631E+24</v>
      </c>
      <c r="L4">
        <f t="shared" si="6"/>
        <v>118153083017.4874</v>
      </c>
    </row>
    <row r="5" spans="1:12" x14ac:dyDescent="0.25">
      <c r="A5" t="s">
        <v>6</v>
      </c>
      <c r="B5">
        <v>1323421072479.0701</v>
      </c>
      <c r="C5">
        <v>13</v>
      </c>
      <c r="D5">
        <f>IFERROR(VLOOKUP(A5,MalRout2019!A:B,2,0), )</f>
        <v>45</v>
      </c>
      <c r="E5">
        <f t="shared" si="0"/>
        <v>-32</v>
      </c>
      <c r="F5">
        <f t="shared" si="1"/>
        <v>1024</v>
      </c>
      <c r="G5">
        <v>0.40112130900943532</v>
      </c>
      <c r="H5">
        <f t="shared" si="2"/>
        <v>6.4346455972494332E-2</v>
      </c>
      <c r="I5">
        <f t="shared" si="3"/>
        <v>4.1404663962201511E-3</v>
      </c>
      <c r="J5">
        <f t="shared" si="4"/>
        <v>248612259164.75012</v>
      </c>
      <c r="K5">
        <f t="shared" si="5"/>
        <v>6.1808055407000884E+22</v>
      </c>
      <c r="L5">
        <f t="shared" si="6"/>
        <v>15997317788.566944</v>
      </c>
    </row>
    <row r="6" spans="1:12" x14ac:dyDescent="0.25">
      <c r="A6" t="s">
        <v>72</v>
      </c>
      <c r="B6">
        <v>40747792237.973503</v>
      </c>
      <c r="C6">
        <v>48</v>
      </c>
      <c r="D6">
        <f>IFERROR(VLOOKUP(A6,MalRout2019!A:B,2,0), )</f>
        <v>0</v>
      </c>
      <c r="E6">
        <f t="shared" si="0"/>
        <v>48</v>
      </c>
      <c r="F6">
        <f t="shared" si="1"/>
        <v>2304</v>
      </c>
      <c r="G6">
        <v>0.31473106380802574</v>
      </c>
      <c r="H6">
        <f t="shared" si="2"/>
        <v>-2.2043789228915256E-2</v>
      </c>
      <c r="I6">
        <f t="shared" si="3"/>
        <v>4.8592864356884026E-4</v>
      </c>
      <c r="J6">
        <f t="shared" si="4"/>
        <v>-1034061021076.3464</v>
      </c>
      <c r="K6">
        <f t="shared" si="5"/>
        <v>1.0692821953094561E+24</v>
      </c>
      <c r="L6">
        <f t="shared" si="6"/>
        <v>22794623198.443878</v>
      </c>
    </row>
    <row r="7" spans="1:12" x14ac:dyDescent="0.25">
      <c r="A7" t="s">
        <v>8</v>
      </c>
      <c r="B7">
        <v>35307127659.574501</v>
      </c>
      <c r="C7">
        <v>52</v>
      </c>
      <c r="D7">
        <f>IFERROR(VLOOKUP(A7,MalRout2019!A:B,2,0), )</f>
        <v>40</v>
      </c>
      <c r="E7">
        <f t="shared" si="0"/>
        <v>12</v>
      </c>
      <c r="F7">
        <f t="shared" si="1"/>
        <v>144</v>
      </c>
      <c r="G7">
        <v>0.3834995893358305</v>
      </c>
      <c r="H7">
        <f t="shared" si="2"/>
        <v>4.6724736298889513E-2</v>
      </c>
      <c r="I7">
        <f t="shared" si="3"/>
        <v>2.1832009822007632E-3</v>
      </c>
      <c r="J7">
        <f t="shared" si="4"/>
        <v>-1039501685654.7455</v>
      </c>
      <c r="K7">
        <f t="shared" si="5"/>
        <v>1.0805637544790574E+24</v>
      </c>
      <c r="L7">
        <f t="shared" si="6"/>
        <v>-48570442144.469124</v>
      </c>
    </row>
    <row r="8" spans="1:12" x14ac:dyDescent="0.25">
      <c r="A8" t="s">
        <v>10</v>
      </c>
      <c r="B8">
        <v>249723862487.36099</v>
      </c>
      <c r="C8">
        <v>30</v>
      </c>
      <c r="D8">
        <f>IFERROR(VLOOKUP(A8,MalRout2019!A:B,2,0), )</f>
        <v>39</v>
      </c>
      <c r="E8">
        <f t="shared" si="0"/>
        <v>-9</v>
      </c>
      <c r="F8">
        <f t="shared" si="1"/>
        <v>81</v>
      </c>
      <c r="G8">
        <v>0.37655617251930151</v>
      </c>
      <c r="H8">
        <f t="shared" si="2"/>
        <v>3.9781319482360522E-2</v>
      </c>
      <c r="I8">
        <f t="shared" si="3"/>
        <v>1.5825533797576368E-3</v>
      </c>
      <c r="J8">
        <f t="shared" si="4"/>
        <v>-825084950826.95898</v>
      </c>
      <c r="K8">
        <f t="shared" si="5"/>
        <v>6.8076517608112537E+23</v>
      </c>
      <c r="L8">
        <f t="shared" si="6"/>
        <v>-32822968028.934978</v>
      </c>
    </row>
    <row r="9" spans="1:12" x14ac:dyDescent="0.25">
      <c r="A9" t="s">
        <v>11</v>
      </c>
      <c r="B9">
        <v>54456465472.616203</v>
      </c>
      <c r="C9">
        <v>44</v>
      </c>
      <c r="D9">
        <f>IFERROR(VLOOKUP(A9,MalRout2019!A:B,2,0), )</f>
        <v>23</v>
      </c>
      <c r="E9">
        <f t="shared" si="0"/>
        <v>21</v>
      </c>
      <c r="F9">
        <f t="shared" si="1"/>
        <v>441</v>
      </c>
      <c r="G9">
        <v>0.26336317721331676</v>
      </c>
      <c r="H9">
        <f t="shared" si="2"/>
        <v>-7.3411675823624234E-2</v>
      </c>
      <c r="I9">
        <f t="shared" si="3"/>
        <v>5.3892741472328946E-3</v>
      </c>
      <c r="J9">
        <f t="shared" si="4"/>
        <v>-1020352347841.7037</v>
      </c>
      <c r="K9">
        <f t="shared" si="5"/>
        <v>1.0411189137460771E+24</v>
      </c>
      <c r="L9">
        <f t="shared" si="6"/>
        <v>74905775785.629028</v>
      </c>
    </row>
    <row r="10" spans="1:12" x14ac:dyDescent="0.25">
      <c r="A10" t="s">
        <v>12</v>
      </c>
      <c r="B10">
        <v>2055505502224.73</v>
      </c>
      <c r="C10">
        <v>8</v>
      </c>
      <c r="D10">
        <f>IFERROR(VLOOKUP(A10,MalRout2019!A:B,2,0), )</f>
        <v>24</v>
      </c>
      <c r="E10">
        <f t="shared" si="0"/>
        <v>-16</v>
      </c>
      <c r="F10">
        <f t="shared" si="1"/>
        <v>256</v>
      </c>
      <c r="G10">
        <v>0.27270214291553119</v>
      </c>
      <c r="H10">
        <f t="shared" si="2"/>
        <v>-6.4072710121409804E-2</v>
      </c>
      <c r="I10">
        <f t="shared" si="3"/>
        <v>4.1053121823022105E-3</v>
      </c>
      <c r="J10">
        <f t="shared" si="4"/>
        <v>980696688910.41003</v>
      </c>
      <c r="K10">
        <f t="shared" si="5"/>
        <v>9.6176599563984161E+23</v>
      </c>
      <c r="L10">
        <f t="shared" si="6"/>
        <v>-62835894665.583107</v>
      </c>
    </row>
    <row r="11" spans="1:12" x14ac:dyDescent="0.25">
      <c r="A11" t="s">
        <v>13</v>
      </c>
      <c r="B11">
        <v>22158209502.639099</v>
      </c>
      <c r="C11">
        <v>57</v>
      </c>
      <c r="D11">
        <f>IFERROR(VLOOKUP(A11,MalRout2019!A:B,2,0), )</f>
        <v>61</v>
      </c>
      <c r="E11">
        <f t="shared" si="0"/>
        <v>-4</v>
      </c>
      <c r="F11">
        <f t="shared" si="1"/>
        <v>16</v>
      </c>
      <c r="G11">
        <v>0.57782179133632272</v>
      </c>
      <c r="H11">
        <f t="shared" si="2"/>
        <v>0.24104693829938173</v>
      </c>
      <c r="I11">
        <f t="shared" si="3"/>
        <v>5.810362646350594E-2</v>
      </c>
      <c r="J11">
        <f t="shared" si="4"/>
        <v>-1052650603811.6809</v>
      </c>
      <c r="K11">
        <f t="shared" si="5"/>
        <v>1.1080732937050963E+24</v>
      </c>
      <c r="L11">
        <f t="shared" si="6"/>
        <v>-253738205147.80118</v>
      </c>
    </row>
    <row r="12" spans="1:12" x14ac:dyDescent="0.25">
      <c r="A12" t="s">
        <v>14</v>
      </c>
      <c r="B12">
        <v>1653042795255.04</v>
      </c>
      <c r="C12">
        <v>10</v>
      </c>
      <c r="D12">
        <f>IFERROR(VLOOKUP(A12,MalRout2019!A:B,2,0), )</f>
        <v>43</v>
      </c>
      <c r="E12">
        <f t="shared" si="0"/>
        <v>-33</v>
      </c>
      <c r="F12">
        <f t="shared" si="1"/>
        <v>1089</v>
      </c>
      <c r="G12">
        <v>0.39579297497180921</v>
      </c>
      <c r="H12">
        <f t="shared" si="2"/>
        <v>5.9018121934868217E-2</v>
      </c>
      <c r="I12">
        <f t="shared" si="3"/>
        <v>3.483138716718973E-3</v>
      </c>
      <c r="J12">
        <f t="shared" si="4"/>
        <v>578233981940.72009</v>
      </c>
      <c r="K12">
        <f t="shared" si="5"/>
        <v>3.3435453787102102E+23</v>
      </c>
      <c r="L12">
        <f t="shared" si="6"/>
        <v>34126283653.061806</v>
      </c>
    </row>
    <row r="13" spans="1:12" x14ac:dyDescent="0.25">
      <c r="A13" t="s">
        <v>15</v>
      </c>
      <c r="B13">
        <v>12237700479375</v>
      </c>
      <c r="C13">
        <v>2</v>
      </c>
      <c r="D13">
        <f>IFERROR(VLOOKUP(A13,MalRout2019!A:B,2,0), )</f>
        <v>54</v>
      </c>
      <c r="E13">
        <f t="shared" si="0"/>
        <v>-52</v>
      </c>
      <c r="F13">
        <f t="shared" si="1"/>
        <v>2704</v>
      </c>
      <c r="G13">
        <v>0.4733466791076103</v>
      </c>
      <c r="H13">
        <f t="shared" si="2"/>
        <v>0.13657182607066931</v>
      </c>
      <c r="I13">
        <f t="shared" si="3"/>
        <v>1.865186367627715E-2</v>
      </c>
      <c r="J13">
        <f t="shared" si="4"/>
        <v>11162891666060.68</v>
      </c>
      <c r="K13">
        <f t="shared" si="5"/>
        <v>1.2461015034820697E+26</v>
      </c>
      <c r="L13">
        <f t="shared" si="6"/>
        <v>1524536499062.9631</v>
      </c>
    </row>
    <row r="14" spans="1:12" x14ac:dyDescent="0.25">
      <c r="A14" t="s">
        <v>16</v>
      </c>
      <c r="B14">
        <v>314457601859.52301</v>
      </c>
      <c r="C14">
        <v>26</v>
      </c>
      <c r="D14">
        <f>IFERROR(VLOOKUP(A14,MalRout2019!A:B,2,0), )</f>
        <v>15</v>
      </c>
      <c r="E14">
        <f t="shared" si="0"/>
        <v>11</v>
      </c>
      <c r="F14">
        <f t="shared" si="1"/>
        <v>121</v>
      </c>
      <c r="G14">
        <v>0.21227365431081802</v>
      </c>
      <c r="H14">
        <f t="shared" si="2"/>
        <v>-0.12450119872612297</v>
      </c>
      <c r="I14">
        <f t="shared" si="3"/>
        <v>1.5500548484241565E-2</v>
      </c>
      <c r="J14">
        <f t="shared" si="4"/>
        <v>-760351211454.79688</v>
      </c>
      <c r="K14">
        <f t="shared" si="5"/>
        <v>5.7813396476077723E+23</v>
      </c>
      <c r="L14">
        <f t="shared" si="6"/>
        <v>94664637278.98201</v>
      </c>
    </row>
    <row r="15" spans="1:12" x14ac:dyDescent="0.25">
      <c r="A15" t="s">
        <v>17</v>
      </c>
      <c r="B15">
        <v>104295862000</v>
      </c>
      <c r="C15">
        <v>39</v>
      </c>
      <c r="D15">
        <f>IFERROR(VLOOKUP(A15,MalRout2019!A:B,2,0), )</f>
        <v>17</v>
      </c>
      <c r="E15">
        <f t="shared" si="0"/>
        <v>22</v>
      </c>
      <c r="F15">
        <f t="shared" si="1"/>
        <v>484</v>
      </c>
      <c r="G15">
        <v>0.21501494763561757</v>
      </c>
      <c r="H15">
        <f t="shared" si="2"/>
        <v>-0.12175990540132342</v>
      </c>
      <c r="I15">
        <f t="shared" si="3"/>
        <v>1.4825474563339228E-2</v>
      </c>
      <c r="J15">
        <f t="shared" si="4"/>
        <v>-970512951314.31995</v>
      </c>
      <c r="K15">
        <f t="shared" si="5"/>
        <v>9.4189538866883154E+23</v>
      </c>
      <c r="L15">
        <f t="shared" si="6"/>
        <v>118169565142.7908</v>
      </c>
    </row>
    <row r="16" spans="1:12" x14ac:dyDescent="0.25">
      <c r="A16" t="s">
        <v>18</v>
      </c>
      <c r="B16">
        <v>235369129337.711</v>
      </c>
      <c r="C16">
        <v>31</v>
      </c>
      <c r="D16">
        <f>IFERROR(VLOOKUP(A16,MalRout2019!A:B,2,0), )</f>
        <v>64</v>
      </c>
      <c r="E16">
        <f t="shared" si="0"/>
        <v>-33</v>
      </c>
      <c r="F16">
        <f t="shared" si="1"/>
        <v>1089</v>
      </c>
      <c r="G16">
        <v>0.74524069100009327</v>
      </c>
      <c r="H16">
        <f t="shared" si="2"/>
        <v>0.40846583796315228</v>
      </c>
      <c r="I16">
        <f t="shared" si="3"/>
        <v>0.16684434078294016</v>
      </c>
      <c r="J16">
        <f t="shared" si="4"/>
        <v>-839439683976.60889</v>
      </c>
      <c r="K16">
        <f t="shared" si="5"/>
        <v>7.0465898303474902E+23</v>
      </c>
      <c r="L16">
        <f t="shared" si="6"/>
        <v>-342882433935.0293</v>
      </c>
    </row>
    <row r="17" spans="1:12" x14ac:dyDescent="0.25">
      <c r="A17" t="s">
        <v>19</v>
      </c>
      <c r="B17">
        <v>25921079612.333698</v>
      </c>
      <c r="C17">
        <v>54</v>
      </c>
      <c r="D17">
        <f>IFERROR(VLOOKUP(A17,MalRout2019!A:B,2,0), )</f>
        <v>3</v>
      </c>
      <c r="E17">
        <f t="shared" si="0"/>
        <v>51</v>
      </c>
      <c r="F17">
        <f t="shared" si="1"/>
        <v>2601</v>
      </c>
      <c r="G17">
        <v>9.0038402736197981E-2</v>
      </c>
      <c r="H17">
        <f t="shared" si="2"/>
        <v>-0.24673645030074301</v>
      </c>
      <c r="I17">
        <f t="shared" si="3"/>
        <v>6.0878875907011028E-2</v>
      </c>
      <c r="J17">
        <f t="shared" si="4"/>
        <v>-1048887733701.9862</v>
      </c>
      <c r="K17">
        <f t="shared" si="5"/>
        <v>1.1001654779104888E+24</v>
      </c>
      <c r="L17">
        <f t="shared" si="6"/>
        <v>258798836177.61908</v>
      </c>
    </row>
    <row r="18" spans="1:12" x14ac:dyDescent="0.25">
      <c r="A18" t="s">
        <v>20</v>
      </c>
      <c r="B18">
        <v>80561496133.917206</v>
      </c>
      <c r="C18">
        <v>41</v>
      </c>
      <c r="D18">
        <f>IFERROR(VLOOKUP(A18,MalRout2019!A:B,2,0), )</f>
        <v>53</v>
      </c>
      <c r="E18">
        <f t="shared" si="0"/>
        <v>-12</v>
      </c>
      <c r="F18">
        <f t="shared" si="1"/>
        <v>144</v>
      </c>
      <c r="G18">
        <v>0.47185162300674788</v>
      </c>
      <c r="H18">
        <f t="shared" si="2"/>
        <v>0.13507676996980689</v>
      </c>
      <c r="I18">
        <f t="shared" si="3"/>
        <v>1.8245733785476125E-2</v>
      </c>
      <c r="J18">
        <f t="shared" si="4"/>
        <v>-994247317180.40271</v>
      </c>
      <c r="K18">
        <f t="shared" si="5"/>
        <v>9.8852772772042828E+23</v>
      </c>
      <c r="L18">
        <f t="shared" si="6"/>
        <v>-134299716155.87488</v>
      </c>
    </row>
    <row r="19" spans="1:12" x14ac:dyDescent="0.25">
      <c r="A19" t="s">
        <v>21</v>
      </c>
      <c r="B19">
        <v>2582501307216.4199</v>
      </c>
      <c r="C19">
        <v>7</v>
      </c>
      <c r="D19">
        <f>IFERROR(VLOOKUP(A19,MalRout2019!A:B,2,0), )</f>
        <v>41</v>
      </c>
      <c r="E19">
        <f t="shared" si="0"/>
        <v>-34</v>
      </c>
      <c r="F19">
        <f t="shared" si="1"/>
        <v>1156</v>
      </c>
      <c r="G19">
        <v>0.39089590878344693</v>
      </c>
      <c r="H19">
        <f t="shared" si="2"/>
        <v>5.4121055746505942E-2</v>
      </c>
      <c r="I19">
        <f t="shared" si="3"/>
        <v>2.929088675116404E-3</v>
      </c>
      <c r="J19">
        <f t="shared" si="4"/>
        <v>1507692493902.1001</v>
      </c>
      <c r="K19">
        <f t="shared" si="5"/>
        <v>2.2731366561687342E+24</v>
      </c>
      <c r="L19">
        <f t="shared" si="6"/>
        <v>81597909511.064133</v>
      </c>
    </row>
    <row r="20" spans="1:12" x14ac:dyDescent="0.25">
      <c r="A20" t="s">
        <v>22</v>
      </c>
      <c r="B20">
        <v>1489464787.5741501</v>
      </c>
      <c r="C20">
        <v>64</v>
      </c>
      <c r="D20">
        <f>IFERROR(VLOOKUP(A20,MalRout2019!A:B,2,0), )</f>
        <v>59</v>
      </c>
      <c r="E20">
        <f t="shared" si="0"/>
        <v>5</v>
      </c>
      <c r="F20">
        <f t="shared" si="1"/>
        <v>25</v>
      </c>
      <c r="G20">
        <v>0.54628107085808775</v>
      </c>
      <c r="H20">
        <f t="shared" si="2"/>
        <v>0.20950621782114676</v>
      </c>
      <c r="I20">
        <f t="shared" si="3"/>
        <v>4.389285530572179E-2</v>
      </c>
      <c r="J20">
        <f t="shared" si="4"/>
        <v>-1073319348526.7458</v>
      </c>
      <c r="K20">
        <f t="shared" si="5"/>
        <v>1.1520144239218782E+24</v>
      </c>
      <c r="L20">
        <f t="shared" si="6"/>
        <v>-224867077224.09573</v>
      </c>
    </row>
    <row r="21" spans="1:12" x14ac:dyDescent="0.25">
      <c r="A21" t="s">
        <v>23</v>
      </c>
      <c r="B21">
        <v>15081338092.2875</v>
      </c>
      <c r="C21">
        <v>59</v>
      </c>
      <c r="D21">
        <f>IFERROR(VLOOKUP(A21,MalRout2019!A:B,2,0), )</f>
        <v>29</v>
      </c>
      <c r="E21">
        <f t="shared" si="0"/>
        <v>30</v>
      </c>
      <c r="F21">
        <f t="shared" si="1"/>
        <v>900</v>
      </c>
      <c r="G21">
        <v>0.30781682477527383</v>
      </c>
      <c r="H21">
        <f t="shared" si="2"/>
        <v>-2.8958028261667157E-2</v>
      </c>
      <c r="I21">
        <f t="shared" si="3"/>
        <v>8.3856740080351377E-4</v>
      </c>
      <c r="J21">
        <f t="shared" si="4"/>
        <v>-1059727475222.0325</v>
      </c>
      <c r="K21">
        <f t="shared" si="5"/>
        <v>1.1230223217404634E+24</v>
      </c>
      <c r="L21">
        <f t="shared" si="6"/>
        <v>30687618177.144798</v>
      </c>
    </row>
    <row r="22" spans="1:12" x14ac:dyDescent="0.25">
      <c r="A22" t="s">
        <v>24</v>
      </c>
      <c r="B22">
        <v>3677439129776.6001</v>
      </c>
      <c r="C22">
        <v>4</v>
      </c>
      <c r="D22">
        <f>IFERROR(VLOOKUP(A22,MalRout2019!A:B,2,0), )</f>
        <v>44</v>
      </c>
      <c r="E22">
        <f t="shared" si="0"/>
        <v>-40</v>
      </c>
      <c r="F22">
        <f t="shared" si="1"/>
        <v>1600</v>
      </c>
      <c r="G22">
        <v>0.39628523269096938</v>
      </c>
      <c r="H22">
        <f t="shared" si="2"/>
        <v>5.9510379654028389E-2</v>
      </c>
      <c r="I22">
        <f t="shared" si="3"/>
        <v>3.541485286566596E-3</v>
      </c>
      <c r="J22">
        <f t="shared" si="4"/>
        <v>2602630316462.2803</v>
      </c>
      <c r="K22">
        <f t="shared" si="5"/>
        <v>6.7736845641685495E+24</v>
      </c>
      <c r="L22">
        <f t="shared" si="6"/>
        <v>154883518231.75436</v>
      </c>
    </row>
    <row r="23" spans="1:12" x14ac:dyDescent="0.25">
      <c r="A23" t="s">
        <v>25</v>
      </c>
      <c r="B23">
        <v>139135029758.29001</v>
      </c>
      <c r="C23">
        <v>34</v>
      </c>
      <c r="D23">
        <f>IFERROR(VLOOKUP(A23,MalRout2019!A:B,2,0), )</f>
        <v>11</v>
      </c>
      <c r="E23">
        <f t="shared" si="0"/>
        <v>23</v>
      </c>
      <c r="F23">
        <f t="shared" si="1"/>
        <v>529</v>
      </c>
      <c r="G23">
        <v>0.19348630565490987</v>
      </c>
      <c r="H23">
        <f t="shared" si="2"/>
        <v>-0.14328854738203112</v>
      </c>
      <c r="I23">
        <f t="shared" si="3"/>
        <v>2.0531607810852576E-2</v>
      </c>
      <c r="J23">
        <f t="shared" si="4"/>
        <v>-935673783556.02991</v>
      </c>
      <c r="K23">
        <f t="shared" si="5"/>
        <v>8.7548542923405629E+23</v>
      </c>
      <c r="L23">
        <f t="shared" si="6"/>
        <v>134071337269.19252</v>
      </c>
    </row>
    <row r="24" spans="1:12" x14ac:dyDescent="0.25">
      <c r="A24" t="s">
        <v>26</v>
      </c>
      <c r="B24">
        <v>23909289978.586102</v>
      </c>
      <c r="C24">
        <v>56</v>
      </c>
      <c r="D24">
        <f>IFERROR(VLOOKUP(A24,MalRout2019!A:B,2,0), )</f>
        <v>2</v>
      </c>
      <c r="E24">
        <f t="shared" si="0"/>
        <v>54</v>
      </c>
      <c r="F24">
        <f t="shared" si="1"/>
        <v>2916</v>
      </c>
      <c r="G24">
        <v>6.8743439096951978E-2</v>
      </c>
      <c r="H24">
        <f t="shared" si="2"/>
        <v>-0.26803141393998903</v>
      </c>
      <c r="I24">
        <f t="shared" si="3"/>
        <v>7.184083885866975E-2</v>
      </c>
      <c r="J24">
        <f t="shared" si="4"/>
        <v>-1050899523335.7339</v>
      </c>
      <c r="K24">
        <f t="shared" si="5"/>
        <v>1.1043898081472727E+24</v>
      </c>
      <c r="L24">
        <f t="shared" si="6"/>
        <v>281674085148.53723</v>
      </c>
    </row>
    <row r="25" spans="1:12" x14ac:dyDescent="0.25">
      <c r="A25" t="s">
        <v>27</v>
      </c>
      <c r="B25">
        <v>2600818243559.6499</v>
      </c>
      <c r="C25">
        <v>6</v>
      </c>
      <c r="D25">
        <f>IFERROR(VLOOKUP(A25,MalRout2019!A:B,2,0), )</f>
        <v>57</v>
      </c>
      <c r="E25">
        <f t="shared" si="0"/>
        <v>-51</v>
      </c>
      <c r="F25">
        <f t="shared" si="1"/>
        <v>2601</v>
      </c>
      <c r="G25">
        <v>0.51431535191506772</v>
      </c>
      <c r="H25">
        <f t="shared" si="2"/>
        <v>0.17754049887812673</v>
      </c>
      <c r="I25">
        <f t="shared" si="3"/>
        <v>3.1520628741894118E-2</v>
      </c>
      <c r="J25">
        <f t="shared" si="4"/>
        <v>1526009430245.3301</v>
      </c>
      <c r="K25">
        <f t="shared" si="5"/>
        <v>2.3287047811976769E+24</v>
      </c>
      <c r="L25">
        <f t="shared" si="6"/>
        <v>270928475538.48184</v>
      </c>
    </row>
    <row r="26" spans="1:12" x14ac:dyDescent="0.25">
      <c r="A26" t="s">
        <v>28</v>
      </c>
      <c r="B26">
        <v>1015539017536.5</v>
      </c>
      <c r="C26">
        <v>15</v>
      </c>
      <c r="D26">
        <f>IFERROR(VLOOKUP(A26,MalRout2019!A:B,2,0), )</f>
        <v>52</v>
      </c>
      <c r="E26">
        <f t="shared" si="0"/>
        <v>-37</v>
      </c>
      <c r="F26">
        <f t="shared" si="1"/>
        <v>1369</v>
      </c>
      <c r="G26">
        <v>0.46715266803494326</v>
      </c>
      <c r="H26">
        <f t="shared" si="2"/>
        <v>0.13037781499800227</v>
      </c>
      <c r="I26">
        <f t="shared" si="3"/>
        <v>1.6998374643653308E-2</v>
      </c>
      <c r="J26">
        <f t="shared" si="4"/>
        <v>-59269795777.819946</v>
      </c>
      <c r="K26">
        <f t="shared" si="5"/>
        <v>3.512908691544483E+21</v>
      </c>
      <c r="L26">
        <f t="shared" si="6"/>
        <v>-7727466468.8899851</v>
      </c>
    </row>
    <row r="27" spans="1:12" x14ac:dyDescent="0.25">
      <c r="A27" t="s">
        <v>80</v>
      </c>
      <c r="B27">
        <v>454012768723.58899</v>
      </c>
      <c r="C27">
        <v>20</v>
      </c>
      <c r="D27">
        <f>IFERROR(VLOOKUP(A27,MalRout2019!A:B,2,0), )</f>
        <v>51</v>
      </c>
      <c r="E27">
        <f t="shared" si="0"/>
        <v>-31</v>
      </c>
      <c r="F27">
        <f t="shared" si="1"/>
        <v>961</v>
      </c>
      <c r="G27">
        <v>0.46616295781214967</v>
      </c>
      <c r="H27">
        <f t="shared" si="2"/>
        <v>0.12938810477520868</v>
      </c>
      <c r="I27">
        <f t="shared" si="3"/>
        <v>1.6741281657320379E-2</v>
      </c>
      <c r="J27">
        <f t="shared" si="4"/>
        <v>-620796044590.73096</v>
      </c>
      <c r="K27">
        <f t="shared" si="5"/>
        <v>3.8538772897949683E+23</v>
      </c>
      <c r="L27">
        <f t="shared" si="6"/>
        <v>-80323623661.540619</v>
      </c>
    </row>
    <row r="28" spans="1:12" x14ac:dyDescent="0.25">
      <c r="A28" t="s">
        <v>29</v>
      </c>
      <c r="B28">
        <v>1934797937411.3301</v>
      </c>
      <c r="C28">
        <v>9</v>
      </c>
      <c r="D28">
        <f>IFERROR(VLOOKUP(A28,MalRout2019!A:B,2,0), )</f>
        <v>25</v>
      </c>
      <c r="E28">
        <f t="shared" si="0"/>
        <v>-16</v>
      </c>
      <c r="F28">
        <f t="shared" si="1"/>
        <v>256</v>
      </c>
      <c r="G28">
        <v>0.27398504006564184</v>
      </c>
      <c r="H28">
        <f t="shared" si="2"/>
        <v>-6.2789812971299153E-2</v>
      </c>
      <c r="I28">
        <f t="shared" si="3"/>
        <v>3.9425606129707275E-3</v>
      </c>
      <c r="J28">
        <f t="shared" si="4"/>
        <v>859989124097.01013</v>
      </c>
      <c r="K28">
        <f t="shared" si="5"/>
        <v>7.3958129356514272E+23</v>
      </c>
      <c r="L28">
        <f t="shared" si="6"/>
        <v>-53998556259.402641</v>
      </c>
    </row>
    <row r="29" spans="1:12" x14ac:dyDescent="0.25">
      <c r="A29" t="s">
        <v>30</v>
      </c>
      <c r="B29">
        <v>4872136945507.5898</v>
      </c>
      <c r="C29">
        <v>3</v>
      </c>
      <c r="D29">
        <f>IFERROR(VLOOKUP(A29,MalRout2019!A:B,2,0), )</f>
        <v>33</v>
      </c>
      <c r="E29">
        <f t="shared" si="0"/>
        <v>-30</v>
      </c>
      <c r="F29">
        <f t="shared" si="1"/>
        <v>900</v>
      </c>
      <c r="G29">
        <v>0.316644947570629</v>
      </c>
      <c r="H29">
        <f t="shared" si="2"/>
        <v>-2.0129905466311993E-2</v>
      </c>
      <c r="I29">
        <f t="shared" si="3"/>
        <v>4.0521309408265743E-4</v>
      </c>
      <c r="J29">
        <f t="shared" si="4"/>
        <v>3797328132193.27</v>
      </c>
      <c r="K29">
        <f t="shared" si="5"/>
        <v>1.4419700943546428E+25</v>
      </c>
      <c r="L29">
        <f t="shared" si="6"/>
        <v>-76439856325.617615</v>
      </c>
    </row>
    <row r="30" spans="1:12" x14ac:dyDescent="0.25">
      <c r="A30" t="s">
        <v>31</v>
      </c>
      <c r="B30">
        <v>40068308450.704201</v>
      </c>
      <c r="C30">
        <v>49</v>
      </c>
      <c r="D30">
        <f>IFERROR(VLOOKUP(A30,MalRout2019!A:B,2,0), )</f>
        <v>58</v>
      </c>
      <c r="E30">
        <f t="shared" si="0"/>
        <v>-9</v>
      </c>
      <c r="F30">
        <f t="shared" si="1"/>
        <v>81</v>
      </c>
      <c r="G30">
        <v>0.53023867501522404</v>
      </c>
      <c r="H30">
        <f t="shared" si="2"/>
        <v>0.19346382197828305</v>
      </c>
      <c r="I30">
        <f t="shared" si="3"/>
        <v>3.7428250414444794E-2</v>
      </c>
      <c r="J30">
        <f t="shared" si="4"/>
        <v>-1034740504863.6157</v>
      </c>
      <c r="K30">
        <f t="shared" si="5"/>
        <v>1.0706879124054104E+24</v>
      </c>
      <c r="L30">
        <f t="shared" si="6"/>
        <v>-200184852826.65326</v>
      </c>
    </row>
    <row r="31" spans="1:12" x14ac:dyDescent="0.25">
      <c r="A31" t="s">
        <v>32</v>
      </c>
      <c r="B31">
        <v>162886867831.694</v>
      </c>
      <c r="C31">
        <v>33</v>
      </c>
      <c r="D31">
        <f>IFERROR(VLOOKUP(A31,MalRout2019!A:B,2,0), )</f>
        <v>31</v>
      </c>
      <c r="E31">
        <f t="shared" si="0"/>
        <v>2</v>
      </c>
      <c r="F31">
        <f t="shared" si="1"/>
        <v>4</v>
      </c>
      <c r="G31">
        <v>0.31165107843441275</v>
      </c>
      <c r="H31">
        <f t="shared" si="2"/>
        <v>-2.5123774602528237E-2</v>
      </c>
      <c r="I31">
        <f t="shared" si="3"/>
        <v>6.3120405027864291E-4</v>
      </c>
      <c r="J31">
        <f t="shared" si="4"/>
        <v>-911921945482.62598</v>
      </c>
      <c r="K31">
        <f t="shared" si="5"/>
        <v>8.3160163465281747E+23</v>
      </c>
      <c r="L31">
        <f t="shared" si="6"/>
        <v>22910921413.404537</v>
      </c>
    </row>
    <row r="32" spans="1:12" x14ac:dyDescent="0.25">
      <c r="A32" t="s">
        <v>33</v>
      </c>
      <c r="B32">
        <v>79263075749.268204</v>
      </c>
      <c r="C32">
        <v>42</v>
      </c>
      <c r="D32">
        <f>IFERROR(VLOOKUP(A32,MalRout2019!A:B,2,0), )</f>
        <v>5</v>
      </c>
      <c r="E32">
        <f t="shared" si="0"/>
        <v>37</v>
      </c>
      <c r="F32">
        <f t="shared" si="1"/>
        <v>1369</v>
      </c>
      <c r="G32">
        <v>0.16799486654671944</v>
      </c>
      <c r="H32">
        <f t="shared" si="2"/>
        <v>-0.16877998649022155</v>
      </c>
      <c r="I32">
        <f t="shared" si="3"/>
        <v>2.8486683839639371E-2</v>
      </c>
      <c r="J32">
        <f t="shared" si="4"/>
        <v>-995545737565.05176</v>
      </c>
      <c r="K32">
        <f t="shared" si="5"/>
        <v>9.9111131558394291E+23</v>
      </c>
      <c r="L32">
        <f t="shared" si="6"/>
        <v>168028196136.62708</v>
      </c>
    </row>
    <row r="33" spans="1:12" x14ac:dyDescent="0.25">
      <c r="A33" t="s">
        <v>81</v>
      </c>
      <c r="B33">
        <v>1530750923148.7</v>
      </c>
      <c r="C33">
        <v>12</v>
      </c>
      <c r="D33">
        <f>IFERROR(VLOOKUP(A33,MalRout2019!A:B,2,0), )</f>
        <v>48</v>
      </c>
      <c r="E33">
        <f t="shared" si="0"/>
        <v>-36</v>
      </c>
      <c r="F33">
        <f t="shared" si="1"/>
        <v>1296</v>
      </c>
      <c r="G33">
        <v>0.42888829748262569</v>
      </c>
      <c r="H33">
        <f t="shared" si="2"/>
        <v>9.21134444456847E-2</v>
      </c>
      <c r="I33">
        <f t="shared" si="3"/>
        <v>8.4848866476482411E-3</v>
      </c>
      <c r="J33">
        <f t="shared" si="4"/>
        <v>455942109834.38</v>
      </c>
      <c r="K33">
        <f t="shared" si="5"/>
        <v>2.0788320752022584E+23</v>
      </c>
      <c r="L33">
        <f t="shared" si="6"/>
        <v>41998398204.677437</v>
      </c>
    </row>
    <row r="34" spans="1:12" x14ac:dyDescent="0.25">
      <c r="A34" t="s">
        <v>34</v>
      </c>
      <c r="B34">
        <v>7564738836.0412197</v>
      </c>
      <c r="C34">
        <v>62</v>
      </c>
      <c r="D34">
        <f>IFERROR(VLOOKUP(A34,MalRout2019!A:B,2,0), )</f>
        <v>13</v>
      </c>
      <c r="E34">
        <f t="shared" si="0"/>
        <v>49</v>
      </c>
      <c r="F34">
        <f t="shared" si="1"/>
        <v>2401</v>
      </c>
      <c r="G34">
        <v>0.19686418348602067</v>
      </c>
      <c r="H34">
        <f t="shared" si="2"/>
        <v>-0.13991066955092032</v>
      </c>
      <c r="I34">
        <f t="shared" si="3"/>
        <v>1.9574995454186825E-2</v>
      </c>
      <c r="J34">
        <f t="shared" si="4"/>
        <v>-1067244074478.2787</v>
      </c>
      <c r="K34">
        <f t="shared" si="5"/>
        <v>1.1390099145089976E+24</v>
      </c>
      <c r="L34">
        <f t="shared" si="6"/>
        <v>149318833034.50824</v>
      </c>
    </row>
    <row r="35" spans="1:12" x14ac:dyDescent="0.25">
      <c r="A35" t="s">
        <v>35</v>
      </c>
      <c r="B35">
        <v>53576985686.699799</v>
      </c>
      <c r="C35">
        <v>45</v>
      </c>
      <c r="D35">
        <f>IFERROR(VLOOKUP(A35,MalRout2019!A:B,2,0), )</f>
        <v>30</v>
      </c>
      <c r="E35">
        <f t="shared" si="0"/>
        <v>15</v>
      </c>
      <c r="F35">
        <f t="shared" si="1"/>
        <v>225</v>
      </c>
      <c r="G35">
        <v>0.30938604053856567</v>
      </c>
      <c r="H35">
        <f t="shared" si="2"/>
        <v>-2.7388812498375326E-2</v>
      </c>
      <c r="I35">
        <f t="shared" si="3"/>
        <v>7.5014705007116049E-4</v>
      </c>
      <c r="J35">
        <f t="shared" si="4"/>
        <v>-1021231827627.6201</v>
      </c>
      <c r="K35">
        <f t="shared" si="5"/>
        <v>1.0429144457596493E+24</v>
      </c>
      <c r="L35">
        <f t="shared" si="6"/>
        <v>27970327044.266037</v>
      </c>
    </row>
    <row r="36" spans="1:12" x14ac:dyDescent="0.25">
      <c r="A36" t="s">
        <v>82</v>
      </c>
      <c r="B36">
        <v>38107728082.581703</v>
      </c>
      <c r="C36">
        <v>51</v>
      </c>
      <c r="D36">
        <f>IFERROR(VLOOKUP(A36,MalRout2019!A:B,2,0), )</f>
        <v>8</v>
      </c>
      <c r="E36">
        <f t="shared" si="0"/>
        <v>43</v>
      </c>
      <c r="F36">
        <f t="shared" si="1"/>
        <v>1849</v>
      </c>
      <c r="G36">
        <v>0.18018164178462476</v>
      </c>
      <c r="H36">
        <f t="shared" si="2"/>
        <v>-0.15659321125231623</v>
      </c>
      <c r="I36">
        <f t="shared" si="3"/>
        <v>2.4521433810312538E-2</v>
      </c>
      <c r="J36">
        <f t="shared" si="4"/>
        <v>-1036701085231.7383</v>
      </c>
      <c r="K36">
        <f t="shared" si="5"/>
        <v>1.0747491401206639E+24</v>
      </c>
      <c r="L36">
        <f t="shared" si="6"/>
        <v>162340352045.1991</v>
      </c>
    </row>
    <row r="37" spans="1:12" x14ac:dyDescent="0.25">
      <c r="A37" t="s">
        <v>36</v>
      </c>
      <c r="B37">
        <v>6303292264.1890497</v>
      </c>
      <c r="C37">
        <v>63</v>
      </c>
      <c r="D37">
        <f>IFERROR(VLOOKUP(A37,MalRout2019!A:B,2,0), )</f>
        <v>1</v>
      </c>
      <c r="E37">
        <f t="shared" si="0"/>
        <v>62</v>
      </c>
      <c r="F37">
        <f t="shared" si="1"/>
        <v>3844</v>
      </c>
      <c r="G37">
        <v>5.020317186154314E-2</v>
      </c>
      <c r="H37">
        <f t="shared" si="2"/>
        <v>-0.28657168117539783</v>
      </c>
      <c r="I37">
        <f t="shared" si="3"/>
        <v>8.2123328451693858E-2</v>
      </c>
      <c r="J37">
        <f t="shared" si="4"/>
        <v>-1068505521050.1309</v>
      </c>
      <c r="K37">
        <f t="shared" si="5"/>
        <v>1.1417040485146116E+24</v>
      </c>
      <c r="L37">
        <f t="shared" si="6"/>
        <v>306203423512.53046</v>
      </c>
    </row>
    <row r="38" spans="1:12" x14ac:dyDescent="0.25">
      <c r="A38" t="s">
        <v>37</v>
      </c>
      <c r="B38">
        <v>314710259510.74298</v>
      </c>
      <c r="C38">
        <v>25</v>
      </c>
      <c r="D38">
        <f>IFERROR(VLOOKUP(A38,MalRout2019!A:B,2,0), )</f>
        <v>34</v>
      </c>
      <c r="E38">
        <f t="shared" si="0"/>
        <v>-9</v>
      </c>
      <c r="F38">
        <f t="shared" si="1"/>
        <v>81</v>
      </c>
      <c r="G38">
        <v>0.3239525695339901</v>
      </c>
      <c r="H38">
        <f t="shared" si="2"/>
        <v>-1.2822283502950893E-2</v>
      </c>
      <c r="I38">
        <f t="shared" si="3"/>
        <v>1.6441095423004663E-4</v>
      </c>
      <c r="J38">
        <f t="shared" si="4"/>
        <v>-760098553803.5769</v>
      </c>
      <c r="K38">
        <f t="shared" si="5"/>
        <v>5.7774981149428908E+23</v>
      </c>
      <c r="L38">
        <f t="shared" si="6"/>
        <v>9746199147.0524368</v>
      </c>
    </row>
    <row r="39" spans="1:12" x14ac:dyDescent="0.25">
      <c r="A39" t="s">
        <v>38</v>
      </c>
      <c r="B39">
        <v>1150887823404.1799</v>
      </c>
      <c r="C39">
        <v>14</v>
      </c>
      <c r="D39">
        <f>IFERROR(VLOOKUP(A39,MalRout2019!A:B,2,0), )</f>
        <v>37</v>
      </c>
      <c r="E39">
        <f t="shared" si="0"/>
        <v>-23</v>
      </c>
      <c r="F39">
        <f t="shared" si="1"/>
        <v>529</v>
      </c>
      <c r="G39">
        <v>0.35724606231279021</v>
      </c>
      <c r="H39">
        <f t="shared" si="2"/>
        <v>2.0471209275849223E-2</v>
      </c>
      <c r="I39">
        <f t="shared" si="3"/>
        <v>4.1907040921561523E-4</v>
      </c>
      <c r="J39">
        <f t="shared" si="4"/>
        <v>76079010089.859985</v>
      </c>
      <c r="K39">
        <f t="shared" si="5"/>
        <v>5.7880157762530176E+21</v>
      </c>
      <c r="L39">
        <f t="shared" si="6"/>
        <v>1557429337.0489683</v>
      </c>
    </row>
    <row r="40" spans="1:12" x14ac:dyDescent="0.25">
      <c r="A40" t="s">
        <v>39</v>
      </c>
      <c r="B40">
        <v>109708728848.535</v>
      </c>
      <c r="C40">
        <v>38</v>
      </c>
      <c r="D40">
        <f>IFERROR(VLOOKUP(A40,MalRout2019!A:B,2,0), )</f>
        <v>22</v>
      </c>
      <c r="E40">
        <f t="shared" si="0"/>
        <v>16</v>
      </c>
      <c r="F40">
        <f t="shared" si="1"/>
        <v>256</v>
      </c>
      <c r="G40">
        <v>0.25816447970376577</v>
      </c>
      <c r="H40">
        <f t="shared" si="2"/>
        <v>-7.8610373333175221E-2</v>
      </c>
      <c r="I40">
        <f t="shared" si="3"/>
        <v>6.1795907955811856E-3</v>
      </c>
      <c r="J40">
        <f t="shared" si="4"/>
        <v>-965100084465.78491</v>
      </c>
      <c r="K40">
        <f t="shared" si="5"/>
        <v>9.314181730358652E+23</v>
      </c>
      <c r="L40">
        <f t="shared" si="6"/>
        <v>75866877943.734299</v>
      </c>
    </row>
    <row r="41" spans="1:12" x14ac:dyDescent="0.25">
      <c r="A41" t="s">
        <v>40</v>
      </c>
      <c r="B41">
        <v>67068745521.382301</v>
      </c>
      <c r="C41">
        <v>43</v>
      </c>
      <c r="D41">
        <f>IFERROR(VLOOKUP(A41,MalRout2019!A:B,2,0), )</f>
        <v>35</v>
      </c>
      <c r="E41">
        <f t="shared" si="0"/>
        <v>8</v>
      </c>
      <c r="F41">
        <f t="shared" si="1"/>
        <v>64</v>
      </c>
      <c r="G41">
        <v>0.32788924175379053</v>
      </c>
      <c r="H41">
        <f t="shared" si="2"/>
        <v>-8.885611283150463E-3</v>
      </c>
      <c r="I41">
        <f t="shared" si="3"/>
        <v>7.8954087875250821E-5</v>
      </c>
      <c r="J41">
        <f t="shared" si="4"/>
        <v>-1007740067792.9376</v>
      </c>
      <c r="K41">
        <f t="shared" si="5"/>
        <v>1.0155400442353145E+24</v>
      </c>
      <c r="L41">
        <f t="shared" si="6"/>
        <v>8954386516.863739</v>
      </c>
    </row>
    <row r="42" spans="1:12" x14ac:dyDescent="0.25">
      <c r="A42" t="s">
        <v>41</v>
      </c>
      <c r="B42">
        <v>375745486520.65601</v>
      </c>
      <c r="C42">
        <v>22</v>
      </c>
      <c r="D42">
        <f>IFERROR(VLOOKUP(A42,MalRout2019!A:B,2,0), )</f>
        <v>26</v>
      </c>
      <c r="E42">
        <f t="shared" si="0"/>
        <v>-4</v>
      </c>
      <c r="F42">
        <f t="shared" si="1"/>
        <v>16</v>
      </c>
      <c r="G42">
        <v>0.28352217867391344</v>
      </c>
      <c r="H42">
        <f t="shared" si="2"/>
        <v>-5.3252674363027552E-2</v>
      </c>
      <c r="I42">
        <f t="shared" si="3"/>
        <v>2.835847326814652E-3</v>
      </c>
      <c r="J42">
        <f t="shared" si="4"/>
        <v>-699063326793.66394</v>
      </c>
      <c r="K42">
        <f t="shared" si="5"/>
        <v>4.88689534867825E+23</v>
      </c>
      <c r="L42">
        <f t="shared" si="6"/>
        <v>37226991700.877701</v>
      </c>
    </row>
    <row r="43" spans="1:12" x14ac:dyDescent="0.25">
      <c r="A43" t="s">
        <v>42</v>
      </c>
      <c r="B43">
        <v>304951818494.06598</v>
      </c>
      <c r="C43">
        <v>29</v>
      </c>
      <c r="D43">
        <f>IFERROR(VLOOKUP(A43,MalRout2019!A:B,2,0), )</f>
        <v>28</v>
      </c>
      <c r="E43">
        <f t="shared" si="0"/>
        <v>1</v>
      </c>
      <c r="F43">
        <f t="shared" si="1"/>
        <v>1</v>
      </c>
      <c r="G43">
        <v>0.2989445963663685</v>
      </c>
      <c r="H43">
        <f t="shared" si="2"/>
        <v>-3.7830256670572493E-2</v>
      </c>
      <c r="I43">
        <f t="shared" si="3"/>
        <v>1.4311283197613947E-3</v>
      </c>
      <c r="J43">
        <f t="shared" si="4"/>
        <v>-769856994820.25391</v>
      </c>
      <c r="K43">
        <f t="shared" si="5"/>
        <v>5.9267979247367244E+23</v>
      </c>
      <c r="L43">
        <f t="shared" si="6"/>
        <v>29123887713.685802</v>
      </c>
    </row>
    <row r="44" spans="1:12" x14ac:dyDescent="0.25">
      <c r="A44" t="s">
        <v>43</v>
      </c>
      <c r="B44">
        <v>313595208736.65997</v>
      </c>
      <c r="C44">
        <v>28</v>
      </c>
      <c r="D44">
        <f>IFERROR(VLOOKUP(A44,MalRout2019!A:B,2,0), )</f>
        <v>20</v>
      </c>
      <c r="E44">
        <f t="shared" si="0"/>
        <v>8</v>
      </c>
      <c r="F44">
        <f t="shared" si="1"/>
        <v>64</v>
      </c>
      <c r="G44">
        <v>0.23191084629857239</v>
      </c>
      <c r="H44">
        <f t="shared" si="2"/>
        <v>-0.1048640067383686</v>
      </c>
      <c r="I44">
        <f t="shared" si="3"/>
        <v>1.0996459909224614E-2</v>
      </c>
      <c r="J44">
        <f t="shared" si="4"/>
        <v>-761213604577.65991</v>
      </c>
      <c r="K44">
        <f t="shared" si="5"/>
        <v>5.79446151794114E+23</v>
      </c>
      <c r="L44">
        <f t="shared" si="6"/>
        <v>79823908559.769577</v>
      </c>
    </row>
    <row r="45" spans="1:12" x14ac:dyDescent="0.25">
      <c r="A45" t="s">
        <v>77</v>
      </c>
      <c r="B45">
        <v>1577524145962.8501</v>
      </c>
      <c r="C45">
        <v>11</v>
      </c>
      <c r="D45">
        <f>IFERROR(VLOOKUP(A45,MalRout2019!A:B,2,0), )</f>
        <v>63</v>
      </c>
      <c r="E45">
        <f t="shared" si="0"/>
        <v>-52</v>
      </c>
      <c r="F45">
        <f t="shared" si="1"/>
        <v>2704</v>
      </c>
      <c r="G45">
        <v>0.71209711615632054</v>
      </c>
      <c r="H45">
        <f t="shared" si="2"/>
        <v>0.37532226311937955</v>
      </c>
      <c r="I45">
        <f t="shared" si="3"/>
        <v>0.14086680119305278</v>
      </c>
      <c r="J45">
        <f t="shared" si="4"/>
        <v>502715332648.53015</v>
      </c>
      <c r="K45">
        <f t="shared" si="5"/>
        <v>2.5272270567992231E+23</v>
      </c>
      <c r="L45">
        <f t="shared" si="6"/>
        <v>188680256354.45804</v>
      </c>
    </row>
    <row r="46" spans="1:12" x14ac:dyDescent="0.25">
      <c r="A46" t="s">
        <v>44</v>
      </c>
      <c r="B46">
        <v>9135454442.1401291</v>
      </c>
      <c r="C46">
        <v>61</v>
      </c>
      <c r="D46">
        <f>IFERROR(VLOOKUP(A46,MalRout2019!A:B,2,0), )</f>
        <v>18</v>
      </c>
      <c r="E46">
        <f t="shared" si="0"/>
        <v>43</v>
      </c>
      <c r="F46">
        <f t="shared" si="1"/>
        <v>1849</v>
      </c>
      <c r="G46">
        <v>0.22286331657142858</v>
      </c>
      <c r="H46">
        <f t="shared" si="2"/>
        <v>-0.11391153646551241</v>
      </c>
      <c r="I46">
        <f t="shared" si="3"/>
        <v>1.2975838139933764E-2</v>
      </c>
      <c r="J46">
        <f t="shared" si="4"/>
        <v>-1065673358872.1798</v>
      </c>
      <c r="K46">
        <f t="shared" si="5"/>
        <v>1.1356597078099137E+24</v>
      </c>
      <c r="L46">
        <f t="shared" si="6"/>
        <v>121392489679.49341</v>
      </c>
    </row>
    <row r="47" spans="1:12" x14ac:dyDescent="0.25">
      <c r="A47" t="s">
        <v>45</v>
      </c>
      <c r="B47">
        <v>686738400000</v>
      </c>
      <c r="C47">
        <v>17</v>
      </c>
      <c r="D47">
        <f>IFERROR(VLOOKUP(A47,MalRout2019!A:B,2,0), )</f>
        <v>46</v>
      </c>
      <c r="E47">
        <f t="shared" si="0"/>
        <v>-29</v>
      </c>
      <c r="F47">
        <f t="shared" si="1"/>
        <v>841</v>
      </c>
      <c r="G47">
        <v>0.40493505438214794</v>
      </c>
      <c r="H47">
        <f t="shared" si="2"/>
        <v>6.816020134520695E-2</v>
      </c>
      <c r="I47">
        <f t="shared" si="3"/>
        <v>4.6458130474191514E-3</v>
      </c>
      <c r="J47">
        <f t="shared" si="4"/>
        <v>-388070413314.31995</v>
      </c>
      <c r="K47">
        <f t="shared" si="5"/>
        <v>1.5059864568994711E+23</v>
      </c>
      <c r="L47">
        <f t="shared" si="6"/>
        <v>-26450957507.621727</v>
      </c>
    </row>
    <row r="48" spans="1:12" x14ac:dyDescent="0.25">
      <c r="A48" t="s">
        <v>46</v>
      </c>
      <c r="B48">
        <v>323907234412.34003</v>
      </c>
      <c r="C48">
        <v>24</v>
      </c>
      <c r="D48">
        <f>IFERROR(VLOOKUP(A48,MalRout2019!A:B,2,0), )</f>
        <v>56</v>
      </c>
      <c r="E48">
        <f t="shared" si="0"/>
        <v>-32</v>
      </c>
      <c r="F48">
        <f t="shared" si="1"/>
        <v>1024</v>
      </c>
      <c r="G48">
        <v>0.51402033656529278</v>
      </c>
      <c r="H48">
        <f t="shared" si="2"/>
        <v>0.17724548352835179</v>
      </c>
      <c r="I48">
        <f t="shared" si="3"/>
        <v>3.1415961431199228E-2</v>
      </c>
      <c r="J48">
        <f t="shared" si="4"/>
        <v>-750901578901.97998</v>
      </c>
      <c r="K48">
        <f t="shared" si="5"/>
        <v>5.6385318119748645E+23</v>
      </c>
      <c r="L48">
        <f t="shared" si="6"/>
        <v>-133093913434.68425</v>
      </c>
    </row>
    <row r="49" spans="1:12" x14ac:dyDescent="0.25">
      <c r="A49" t="s">
        <v>47</v>
      </c>
      <c r="B49">
        <v>348871647959.64001</v>
      </c>
      <c r="C49">
        <v>23</v>
      </c>
      <c r="D49">
        <f>IFERROR(VLOOKUP(A49,MalRout2019!A:B,2,0), )</f>
        <v>14</v>
      </c>
      <c r="E49">
        <f t="shared" si="0"/>
        <v>9</v>
      </c>
      <c r="F49">
        <f t="shared" si="1"/>
        <v>81</v>
      </c>
      <c r="G49">
        <v>0.20880311244750585</v>
      </c>
      <c r="H49">
        <f t="shared" si="2"/>
        <v>-0.12797174058943514</v>
      </c>
      <c r="I49">
        <f t="shared" si="3"/>
        <v>1.6376766389489681E-2</v>
      </c>
      <c r="J49">
        <f t="shared" si="4"/>
        <v>-725937165354.67993</v>
      </c>
      <c r="K49">
        <f t="shared" si="5"/>
        <v>5.269847680431879E+23</v>
      </c>
      <c r="L49">
        <f t="shared" si="6"/>
        <v>92899442608.998978</v>
      </c>
    </row>
    <row r="50" spans="1:12" x14ac:dyDescent="0.25">
      <c r="A50" t="s">
        <v>48</v>
      </c>
      <c r="B50">
        <v>87357205923.123795</v>
      </c>
      <c r="C50">
        <v>40</v>
      </c>
      <c r="D50">
        <f>IFERROR(VLOOKUP(A50,MalRout2019!A:B,2,0), )</f>
        <v>21</v>
      </c>
      <c r="E50">
        <f t="shared" si="0"/>
        <v>19</v>
      </c>
      <c r="F50">
        <f t="shared" si="1"/>
        <v>361</v>
      </c>
      <c r="G50">
        <v>0.23556478314245521</v>
      </c>
      <c r="H50">
        <f t="shared" si="2"/>
        <v>-0.10121006989448578</v>
      </c>
      <c r="I50">
        <f t="shared" si="3"/>
        <v>1.0243478248046696E-2</v>
      </c>
      <c r="J50">
        <f t="shared" si="4"/>
        <v>-987451607391.19617</v>
      </c>
      <c r="K50">
        <f t="shared" si="5"/>
        <v>9.7506067693945707E+23</v>
      </c>
      <c r="L50">
        <f t="shared" si="6"/>
        <v>99940046201.485291</v>
      </c>
    </row>
    <row r="51" spans="1:12" x14ac:dyDescent="0.25">
      <c r="A51" t="s">
        <v>49</v>
      </c>
      <c r="B51">
        <v>117487857142.85699</v>
      </c>
      <c r="C51">
        <v>36</v>
      </c>
      <c r="D51">
        <f>IFERROR(VLOOKUP(A51,MalRout2019!A:B,2,0), )</f>
        <v>16</v>
      </c>
      <c r="E51">
        <f t="shared" si="0"/>
        <v>20</v>
      </c>
      <c r="F51">
        <f t="shared" si="1"/>
        <v>400</v>
      </c>
      <c r="G51">
        <v>0.21295344690447038</v>
      </c>
      <c r="H51">
        <f t="shared" si="2"/>
        <v>-0.12382140613247061</v>
      </c>
      <c r="I51">
        <f t="shared" si="3"/>
        <v>1.5331740616622231E-2</v>
      </c>
      <c r="J51">
        <f t="shared" si="4"/>
        <v>-957320956171.46289</v>
      </c>
      <c r="K51">
        <f t="shared" si="5"/>
        <v>9.1646341312504397E+23</v>
      </c>
      <c r="L51">
        <f t="shared" si="6"/>
        <v>118536826913.23181</v>
      </c>
    </row>
    <row r="52" spans="1:12" x14ac:dyDescent="0.25">
      <c r="A52" t="s">
        <v>78</v>
      </c>
      <c r="B52">
        <v>45000000000</v>
      </c>
      <c r="C52">
        <v>47</v>
      </c>
      <c r="D52">
        <f>IFERROR(VLOOKUP(A52,MalRout2019!A:B,2,0), )</f>
        <v>50</v>
      </c>
      <c r="E52">
        <f t="shared" si="0"/>
        <v>-3</v>
      </c>
      <c r="F52">
        <f t="shared" si="1"/>
        <v>9</v>
      </c>
      <c r="G52">
        <v>0.43412499842220165</v>
      </c>
      <c r="H52">
        <f t="shared" si="2"/>
        <v>9.7350145385260656E-2</v>
      </c>
      <c r="I52">
        <f t="shared" si="3"/>
        <v>9.4770508065313858E-3</v>
      </c>
      <c r="J52">
        <f t="shared" si="4"/>
        <v>-1029808813314.3199</v>
      </c>
      <c r="K52">
        <f t="shared" si="5"/>
        <v>1.0605061919798479E+24</v>
      </c>
      <c r="L52">
        <f t="shared" si="6"/>
        <v>-100252037695.1718</v>
      </c>
    </row>
    <row r="53" spans="1:12" x14ac:dyDescent="0.25">
      <c r="A53" t="s">
        <v>50</v>
      </c>
      <c r="B53">
        <v>455302682985.75702</v>
      </c>
      <c r="C53">
        <v>19</v>
      </c>
      <c r="D53">
        <f>IFERROR(VLOOKUP(A53,MalRout2019!A:B,2,0), )</f>
        <v>55</v>
      </c>
      <c r="E53">
        <f t="shared" si="0"/>
        <v>-36</v>
      </c>
      <c r="F53">
        <f t="shared" si="1"/>
        <v>1296</v>
      </c>
      <c r="G53">
        <v>0.48354674979603463</v>
      </c>
      <c r="H53">
        <f t="shared" si="2"/>
        <v>0.14677189675909363</v>
      </c>
      <c r="I53">
        <f t="shared" si="3"/>
        <v>2.1541989678262041E-2</v>
      </c>
      <c r="J53">
        <f t="shared" si="4"/>
        <v>-619506130328.56299</v>
      </c>
      <c r="K53">
        <f t="shared" si="5"/>
        <v>3.8378784551467048E+23</v>
      </c>
      <c r="L53">
        <f t="shared" si="6"/>
        <v>-90926089802.209457</v>
      </c>
    </row>
    <row r="54" spans="1:12" x14ac:dyDescent="0.25">
      <c r="A54" t="s">
        <v>51</v>
      </c>
      <c r="B54">
        <v>39952095560.882896</v>
      </c>
      <c r="C54">
        <v>50</v>
      </c>
      <c r="D54">
        <f>IFERROR(VLOOKUP(A54,MalRout2019!A:B,2,0), )</f>
        <v>49</v>
      </c>
      <c r="E54">
        <f t="shared" si="0"/>
        <v>1</v>
      </c>
      <c r="F54">
        <f t="shared" si="1"/>
        <v>1</v>
      </c>
      <c r="G54">
        <v>0.42931198523261827</v>
      </c>
      <c r="H54">
        <f t="shared" si="2"/>
        <v>9.2537132195677274E-2</v>
      </c>
      <c r="I54">
        <f t="shared" si="3"/>
        <v>8.5631208350002517E-3</v>
      </c>
      <c r="J54">
        <f t="shared" si="4"/>
        <v>-1034856717753.437</v>
      </c>
      <c r="K54">
        <f t="shared" si="5"/>
        <v>1.0709284262794168E+24</v>
      </c>
      <c r="L54">
        <f t="shared" si="6"/>
        <v>-95762672894.334488</v>
      </c>
    </row>
    <row r="55" spans="1:12" x14ac:dyDescent="0.25">
      <c r="A55" t="s">
        <v>52</v>
      </c>
      <c r="B55">
        <v>851549299635.427</v>
      </c>
      <c r="C55">
        <v>16</v>
      </c>
      <c r="D55">
        <f>IFERROR(VLOOKUP(A55,MalRout2019!A:B,2,0), )</f>
        <v>60</v>
      </c>
      <c r="E55">
        <f t="shared" si="0"/>
        <v>-44</v>
      </c>
      <c r="F55">
        <f t="shared" si="1"/>
        <v>1936</v>
      </c>
      <c r="G55">
        <v>0.54925085004730068</v>
      </c>
      <c r="H55">
        <f t="shared" si="2"/>
        <v>0.21247599701035969</v>
      </c>
      <c r="I55">
        <f t="shared" si="3"/>
        <v>4.514604930554638E-2</v>
      </c>
      <c r="J55">
        <f t="shared" si="4"/>
        <v>-223259513678.89294</v>
      </c>
      <c r="K55">
        <f t="shared" si="5"/>
        <v>4.9844810448135782E+22</v>
      </c>
      <c r="L55">
        <f t="shared" si="6"/>
        <v>-47437287760.970818</v>
      </c>
    </row>
    <row r="56" spans="1:12" x14ac:dyDescent="0.25">
      <c r="A56" t="s">
        <v>53</v>
      </c>
      <c r="B56">
        <v>25995031850.165798</v>
      </c>
      <c r="C56">
        <v>53</v>
      </c>
      <c r="D56">
        <f>IFERROR(VLOOKUP(A56,MalRout2019!A:B,2,0), )</f>
        <v>10</v>
      </c>
      <c r="E56">
        <f t="shared" si="0"/>
        <v>43</v>
      </c>
      <c r="F56">
        <f t="shared" si="1"/>
        <v>1849</v>
      </c>
      <c r="G56">
        <v>0.1890228435085177</v>
      </c>
      <c r="H56">
        <f t="shared" si="2"/>
        <v>-0.14775200952842329</v>
      </c>
      <c r="I56">
        <f t="shared" si="3"/>
        <v>2.1830656319687287E-2</v>
      </c>
      <c r="J56">
        <f t="shared" si="4"/>
        <v>-1048813781464.1542</v>
      </c>
      <c r="K56">
        <f t="shared" si="5"/>
        <v>1.1000103481891386E+24</v>
      </c>
      <c r="L56">
        <f t="shared" si="6"/>
        <v>154964343832.43338</v>
      </c>
    </row>
    <row r="57" spans="1:12" x14ac:dyDescent="0.25">
      <c r="A57" t="s">
        <v>54</v>
      </c>
      <c r="B57">
        <v>112154185121.40601</v>
      </c>
      <c r="C57">
        <v>37</v>
      </c>
      <c r="D57">
        <f>IFERROR(VLOOKUP(A57,MalRout2019!A:B,2,0), )</f>
        <v>36</v>
      </c>
      <c r="E57">
        <f t="shared" si="0"/>
        <v>1</v>
      </c>
      <c r="F57">
        <f t="shared" si="1"/>
        <v>1</v>
      </c>
      <c r="G57">
        <v>0.34059135783433392</v>
      </c>
      <c r="H57">
        <f t="shared" si="2"/>
        <v>3.8165047973929278E-3</v>
      </c>
      <c r="I57">
        <f t="shared" si="3"/>
        <v>1.4565708868523232E-5</v>
      </c>
      <c r="J57">
        <f t="shared" si="4"/>
        <v>-962654628192.91394</v>
      </c>
      <c r="K57">
        <f t="shared" si="5"/>
        <v>9.2670393318123739E+23</v>
      </c>
      <c r="L57">
        <f t="shared" si="6"/>
        <v>-3673976006.7307611</v>
      </c>
    </row>
    <row r="58" spans="1:12" x14ac:dyDescent="0.25">
      <c r="A58" t="s">
        <v>55</v>
      </c>
      <c r="B58">
        <v>382575085091.89899</v>
      </c>
      <c r="C58">
        <v>21</v>
      </c>
      <c r="D58">
        <f>IFERROR(VLOOKUP(A58,MalRout2019!A:B,2,0), )</f>
        <v>47</v>
      </c>
      <c r="E58">
        <f t="shared" si="0"/>
        <v>-26</v>
      </c>
      <c r="F58">
        <f t="shared" si="1"/>
        <v>676</v>
      </c>
      <c r="G58">
        <v>0.42482649871951461</v>
      </c>
      <c r="H58">
        <f t="shared" si="2"/>
        <v>8.805164568257362E-2</v>
      </c>
      <c r="I58">
        <f t="shared" si="3"/>
        <v>7.7530923074094855E-3</v>
      </c>
      <c r="J58">
        <f t="shared" si="4"/>
        <v>-692233728222.4209</v>
      </c>
      <c r="K58">
        <f t="shared" si="5"/>
        <v>4.7918753448871249E+23</v>
      </c>
      <c r="L58">
        <f t="shared" si="6"/>
        <v>-60952318966.967567</v>
      </c>
    </row>
    <row r="59" spans="1:12" x14ac:dyDescent="0.25">
      <c r="A59" t="s">
        <v>56</v>
      </c>
      <c r="B59">
        <v>2622433959604.1602</v>
      </c>
      <c r="C59">
        <v>5</v>
      </c>
      <c r="D59">
        <f>IFERROR(VLOOKUP(A59,MalRout2019!A:B,2,0), )</f>
        <v>42</v>
      </c>
      <c r="E59">
        <f t="shared" si="0"/>
        <v>-37</v>
      </c>
      <c r="F59">
        <f t="shared" si="1"/>
        <v>1369</v>
      </c>
      <c r="G59">
        <v>0.39420633677030448</v>
      </c>
      <c r="H59">
        <f t="shared" si="2"/>
        <v>5.7431483733363486E-2</v>
      </c>
      <c r="I59">
        <f t="shared" si="3"/>
        <v>3.2983753238155947E-3</v>
      </c>
      <c r="J59">
        <f t="shared" si="4"/>
        <v>1547625146289.8403</v>
      </c>
      <c r="K59">
        <f t="shared" si="5"/>
        <v>2.3951435934286498E+24</v>
      </c>
      <c r="L59">
        <f t="shared" si="6"/>
        <v>88882408414.489258</v>
      </c>
    </row>
    <row r="60" spans="1:12" x14ac:dyDescent="0.25">
      <c r="A60" t="s">
        <v>57</v>
      </c>
      <c r="B60">
        <v>19390604000000</v>
      </c>
      <c r="C60">
        <v>1</v>
      </c>
      <c r="D60">
        <f>IFERROR(VLOOKUP(A60,MalRout2019!A:B,2,0), )</f>
        <v>38</v>
      </c>
      <c r="E60">
        <f t="shared" si="0"/>
        <v>-37</v>
      </c>
      <c r="F60">
        <f t="shared" si="1"/>
        <v>1369</v>
      </c>
      <c r="G60">
        <v>0.37645972656714399</v>
      </c>
      <c r="H60">
        <f t="shared" si="2"/>
        <v>3.9684873530203002E-2</v>
      </c>
      <c r="I60">
        <f t="shared" si="3"/>
        <v>1.5748891871082069E-3</v>
      </c>
      <c r="J60">
        <f t="shared" si="4"/>
        <v>18315795186685.68</v>
      </c>
      <c r="K60">
        <f t="shared" si="5"/>
        <v>3.354683533206183E+26</v>
      </c>
      <c r="L60">
        <f t="shared" si="6"/>
        <v>726860015588.72205</v>
      </c>
    </row>
    <row r="61" spans="1:12" x14ac:dyDescent="0.25">
      <c r="A61" t="s">
        <v>58</v>
      </c>
      <c r="B61">
        <v>49677172714.260002</v>
      </c>
      <c r="C61">
        <v>46</v>
      </c>
      <c r="D61">
        <f>IFERROR(VLOOKUP(A61,MalRout2019!A:B,2,0), )</f>
        <v>6</v>
      </c>
      <c r="E61">
        <f t="shared" si="0"/>
        <v>40</v>
      </c>
      <c r="F61">
        <f t="shared" si="1"/>
        <v>1600</v>
      </c>
      <c r="G61">
        <v>0.16883999057172744</v>
      </c>
      <c r="H61">
        <f t="shared" si="2"/>
        <v>-0.16793486246521355</v>
      </c>
      <c r="I61">
        <f t="shared" si="3"/>
        <v>2.8202118031210192E-2</v>
      </c>
      <c r="J61">
        <f t="shared" si="4"/>
        <v>-1025131640600.0599</v>
      </c>
      <c r="K61">
        <f t="shared" si="5"/>
        <v>1.0508948805593704E+24</v>
      </c>
      <c r="L61">
        <f t="shared" si="6"/>
        <v>172155341072.90979</v>
      </c>
    </row>
    <row r="62" spans="1:12" x14ac:dyDescent="0.25">
      <c r="A62" t="s">
        <v>59</v>
      </c>
      <c r="B62">
        <v>314000000000</v>
      </c>
      <c r="C62">
        <v>27</v>
      </c>
      <c r="D62">
        <f>IFERROR(VLOOKUP(A62,MalRout2019!A:B,2,0), )</f>
        <v>27</v>
      </c>
      <c r="E62">
        <f t="shared" si="0"/>
        <v>0</v>
      </c>
      <c r="F62">
        <f t="shared" si="1"/>
        <v>0</v>
      </c>
      <c r="G62">
        <v>0.29084137045699288</v>
      </c>
      <c r="H62">
        <f t="shared" si="2"/>
        <v>-4.5933482579948115E-2</v>
      </c>
      <c r="I62">
        <f t="shared" si="3"/>
        <v>2.1098848219223971E-3</v>
      </c>
      <c r="J62">
        <f t="shared" si="4"/>
        <v>-760808813314.31995</v>
      </c>
      <c r="K62">
        <f t="shared" si="5"/>
        <v>5.7883005041674373E+23</v>
      </c>
      <c r="L62">
        <f t="shared" si="6"/>
        <v>34946598373.044312</v>
      </c>
    </row>
    <row r="63" spans="1:12" x14ac:dyDescent="0.25">
      <c r="A63" t="s">
        <v>60</v>
      </c>
      <c r="B63">
        <v>223779865815.18301</v>
      </c>
      <c r="C63">
        <v>32</v>
      </c>
      <c r="D63">
        <f>IFERROR(VLOOKUP(A63,MalRout2019!A:B,2,0), )</f>
        <v>62</v>
      </c>
      <c r="E63">
        <f t="shared" si="0"/>
        <v>-30</v>
      </c>
      <c r="F63">
        <f t="shared" si="1"/>
        <v>900</v>
      </c>
      <c r="G63">
        <v>0.63712446954483581</v>
      </c>
      <c r="H63">
        <f t="shared" si="2"/>
        <v>0.30034961650789482</v>
      </c>
      <c r="I63">
        <f t="shared" si="3"/>
        <v>9.0209892136439485E-2</v>
      </c>
      <c r="J63">
        <f t="shared" si="4"/>
        <v>-851028947499.13696</v>
      </c>
      <c r="K63">
        <f t="shared" si="5"/>
        <v>7.2425026948148877E+23</v>
      </c>
      <c r="L63">
        <f t="shared" si="6"/>
        <v>-255606218018.48315</v>
      </c>
    </row>
    <row r="64" spans="1:12" x14ac:dyDescent="0.25">
      <c r="A64" t="s">
        <v>61</v>
      </c>
      <c r="B64">
        <v>25868142073.452</v>
      </c>
      <c r="C64">
        <v>55</v>
      </c>
      <c r="D64">
        <f>IFERROR(VLOOKUP(A64,MalRout2019!A:B,2,0), )</f>
        <v>4</v>
      </c>
      <c r="E64">
        <f t="shared" si="0"/>
        <v>51</v>
      </c>
      <c r="F64">
        <f t="shared" si="1"/>
        <v>2601</v>
      </c>
      <c r="G64">
        <v>0.15380027712575087</v>
      </c>
      <c r="H64">
        <f t="shared" si="2"/>
        <v>-0.18297457591119012</v>
      </c>
      <c r="I64">
        <f t="shared" si="3"/>
        <v>3.3479695429879879E-2</v>
      </c>
      <c r="J64">
        <f t="shared" si="4"/>
        <v>-1048940671240.8679</v>
      </c>
      <c r="K64">
        <f t="shared" si="5"/>
        <v>1.1002765317832426E+24</v>
      </c>
      <c r="L64">
        <f t="shared" si="6"/>
        <v>191929474476.29691</v>
      </c>
    </row>
    <row r="65" spans="1:12" x14ac:dyDescent="0.25">
      <c r="A65" t="s">
        <v>62</v>
      </c>
      <c r="B65">
        <v>22040902300</v>
      </c>
      <c r="C65">
        <v>58</v>
      </c>
      <c r="D65">
        <f>IFERROR(VLOOKUP(A65,MalRout2019!A:B,2,0), )</f>
        <v>12</v>
      </c>
      <c r="E65">
        <f t="shared" si="0"/>
        <v>46</v>
      </c>
      <c r="F65">
        <f t="shared" si="1"/>
        <v>2116</v>
      </c>
      <c r="G65">
        <v>0.19683115926232195</v>
      </c>
      <c r="H65">
        <f t="shared" si="2"/>
        <v>-0.13994369377461904</v>
      </c>
      <c r="I65">
        <f t="shared" si="3"/>
        <v>1.9584237427284348E-2</v>
      </c>
      <c r="J65">
        <f t="shared" si="4"/>
        <v>-1052767911014.3199</v>
      </c>
      <c r="K65">
        <f t="shared" si="5"/>
        <v>1.1083202744614551E+24</v>
      </c>
      <c r="L65">
        <f t="shared" si="6"/>
        <v>147328230154.73337</v>
      </c>
    </row>
    <row r="66" spans="1:12" x14ac:dyDescent="0.25">
      <c r="B66">
        <f>SUM(B2:B65)/64</f>
        <v>1074808813314.3215</v>
      </c>
      <c r="F66">
        <f>SUM(F2:F65)</f>
        <v>63252</v>
      </c>
      <c r="G66">
        <f>SUM(G2:G65)/64</f>
        <v>0.33677485303694149</v>
      </c>
      <c r="I66">
        <f>SUM(I2:I65)</f>
        <v>1.399325298288701</v>
      </c>
      <c r="K66">
        <f>SUM(K2:K65)</f>
        <v>5.3237869537189266E+26</v>
      </c>
      <c r="L66">
        <f>SUM(L2:L65)</f>
        <v>4359434514600.5273</v>
      </c>
    </row>
    <row r="67" spans="1:12" x14ac:dyDescent="0.25">
      <c r="B67">
        <v>1074808813314.3199</v>
      </c>
      <c r="F67">
        <f>65*(65^2-1)</f>
        <v>274560</v>
      </c>
      <c r="G67">
        <v>0.33677485303694099</v>
      </c>
      <c r="L67">
        <f>I66*K66</f>
        <v>7.449709767038232E+26</v>
      </c>
    </row>
    <row r="68" spans="1:12" x14ac:dyDescent="0.25">
      <c r="F68">
        <f>1-((6*F66)/F67)</f>
        <v>-0.38225524475524475</v>
      </c>
      <c r="L68">
        <f>SQRT(L67)</f>
        <v>27294156457084.789</v>
      </c>
    </row>
    <row r="69" spans="1:12" x14ac:dyDescent="0.25">
      <c r="L69">
        <f>L66/L68</f>
        <v>0.15972043398574942</v>
      </c>
    </row>
    <row r="71" spans="1:12" x14ac:dyDescent="0.25">
      <c r="L71">
        <f>CORREL(B2:B65, G2:G65)</f>
        <v>0.15972043398574931</v>
      </c>
    </row>
  </sheetData>
  <sortState xmlns:xlrd2="http://schemas.microsoft.com/office/spreadsheetml/2017/richdata2" ref="A2:C68">
    <sortCondition ref="A2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workbookViewId="0">
      <pane ySplit="1" topLeftCell="A50" activePane="bottomLeft" state="frozen"/>
      <selection pane="bottomLeft" activeCell="L68" sqref="L68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2" ht="45" x14ac:dyDescent="0.25">
      <c r="A1" s="1" t="s">
        <v>0</v>
      </c>
      <c r="B1" s="2" t="s">
        <v>63</v>
      </c>
      <c r="C1" s="2" t="s">
        <v>65</v>
      </c>
      <c r="D1" s="2" t="s">
        <v>66</v>
      </c>
      <c r="E1" s="2" t="s">
        <v>67</v>
      </c>
      <c r="F1" s="2" t="s">
        <v>64</v>
      </c>
      <c r="G1" t="s">
        <v>71</v>
      </c>
      <c r="H1" s="2" t="s">
        <v>73</v>
      </c>
      <c r="I1" s="2" t="s">
        <v>74</v>
      </c>
      <c r="J1" s="2" t="s">
        <v>75</v>
      </c>
    </row>
    <row r="2" spans="1:12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3</v>
      </c>
      <c r="I2">
        <f t="shared" ref="I2:I33" si="0">G2-H2</f>
        <v>-2</v>
      </c>
      <c r="J2">
        <f t="shared" ref="J2:J33" si="1">I2^2</f>
        <v>4</v>
      </c>
      <c r="L2">
        <f>IFERROR(VLOOKUP(A2,MalRout2019!A:C,3,0), )</f>
        <v>9.0038402736197981E-2</v>
      </c>
    </row>
    <row r="3" spans="1:12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2</v>
      </c>
      <c r="I3">
        <f t="shared" si="0"/>
        <v>0</v>
      </c>
      <c r="J3">
        <f t="shared" si="1"/>
        <v>0</v>
      </c>
      <c r="L3">
        <f>IFERROR(VLOOKUP(A3,MalRout2019!A:C,3,0), )</f>
        <v>6.8743439096951978E-2</v>
      </c>
    </row>
    <row r="4" spans="1:12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43</v>
      </c>
      <c r="I4">
        <f t="shared" si="0"/>
        <v>-40</v>
      </c>
      <c r="J4">
        <f t="shared" si="1"/>
        <v>1600</v>
      </c>
      <c r="L4">
        <f>IFERROR(VLOOKUP(A4,MalRout2019!A:C,3,0), )</f>
        <v>0.39579297497180921</v>
      </c>
    </row>
    <row r="5" spans="1:12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44</v>
      </c>
      <c r="I5">
        <f t="shared" si="0"/>
        <v>-40</v>
      </c>
      <c r="J5">
        <f t="shared" si="1"/>
        <v>1600</v>
      </c>
      <c r="L5">
        <f>IFERROR(VLOOKUP(A5,MalRout2019!A:C,3,0), )</f>
        <v>0.39628523269096938</v>
      </c>
    </row>
    <row r="6" spans="1:12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45</v>
      </c>
      <c r="I6">
        <f t="shared" si="0"/>
        <v>-40</v>
      </c>
      <c r="J6">
        <f t="shared" si="1"/>
        <v>1600</v>
      </c>
      <c r="L6">
        <f>IFERROR(VLOOKUP(A6,MalRout2019!A:C,3,0), )</f>
        <v>0.40112130900943532</v>
      </c>
    </row>
    <row r="7" spans="1:12" x14ac:dyDescent="0.25">
      <c r="A7" t="s">
        <v>57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38</v>
      </c>
      <c r="I7">
        <f t="shared" si="0"/>
        <v>-32</v>
      </c>
      <c r="J7">
        <f t="shared" si="1"/>
        <v>1024</v>
      </c>
      <c r="L7">
        <f>IFERROR(VLOOKUP(A7,MalRout2019!A:C,3,0), )</f>
        <v>0.37645972656714399</v>
      </c>
    </row>
    <row r="8" spans="1:12" x14ac:dyDescent="0.25">
      <c r="A8" t="s">
        <v>56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42</v>
      </c>
      <c r="I8">
        <f t="shared" si="0"/>
        <v>-35</v>
      </c>
      <c r="J8">
        <f t="shared" si="1"/>
        <v>1225</v>
      </c>
      <c r="L8">
        <f>IFERROR(VLOOKUP(A8,MalRout2019!A:C,3,0), )</f>
        <v>0.39420633677030448</v>
      </c>
    </row>
    <row r="9" spans="1:12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41</v>
      </c>
      <c r="I9">
        <f t="shared" si="0"/>
        <v>-33</v>
      </c>
      <c r="J9">
        <f t="shared" si="1"/>
        <v>1089</v>
      </c>
      <c r="L9">
        <f>IFERROR(VLOOKUP(A9,MalRout2019!A:C,3,0), )</f>
        <v>0.39089590878344693</v>
      </c>
    </row>
    <row r="10" spans="1:12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  <c r="L10">
        <f>IFERROR(VLOOKUP(A10,MalRout2019!A:C,3,0), )</f>
        <v>0.30781682477527383</v>
      </c>
    </row>
    <row r="11" spans="1:12" x14ac:dyDescent="0.25">
      <c r="A11" t="s">
        <v>29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25</v>
      </c>
      <c r="I11">
        <f t="shared" si="0"/>
        <v>-15</v>
      </c>
      <c r="J11">
        <f t="shared" si="1"/>
        <v>225</v>
      </c>
      <c r="L11">
        <f>IFERROR(VLOOKUP(A11,MalRout2019!A:C,3,0), )</f>
        <v>0.27398504006564184</v>
      </c>
    </row>
    <row r="12" spans="1:12" x14ac:dyDescent="0.25">
      <c r="A12" t="s">
        <v>30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33</v>
      </c>
      <c r="I12">
        <f t="shared" si="0"/>
        <v>-22</v>
      </c>
      <c r="J12">
        <f t="shared" si="1"/>
        <v>484</v>
      </c>
      <c r="L12">
        <f>IFERROR(VLOOKUP(A12,MalRout2019!A:C,3,0), )</f>
        <v>0.316644947570629</v>
      </c>
    </row>
    <row r="13" spans="1:12" x14ac:dyDescent="0.25">
      <c r="A13" t="s">
        <v>47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14</v>
      </c>
      <c r="I13">
        <f t="shared" si="0"/>
        <v>-2</v>
      </c>
      <c r="J13">
        <f t="shared" si="1"/>
        <v>4</v>
      </c>
      <c r="L13">
        <f>IFERROR(VLOOKUP(A13,MalRout2019!A:C,3,0), )</f>
        <v>0.20880311244750585</v>
      </c>
    </row>
    <row r="14" spans="1:12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19</v>
      </c>
      <c r="I14">
        <f t="shared" si="0"/>
        <v>-6</v>
      </c>
      <c r="J14">
        <f t="shared" si="1"/>
        <v>36</v>
      </c>
      <c r="L14">
        <f>IFERROR(VLOOKUP(A14,MalRout2019!A:C,3,0), )</f>
        <v>0.22565271470077011</v>
      </c>
    </row>
    <row r="15" spans="1:12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7</v>
      </c>
      <c r="I15">
        <f t="shared" si="0"/>
        <v>7</v>
      </c>
      <c r="J15">
        <f t="shared" si="1"/>
        <v>49</v>
      </c>
      <c r="L15">
        <f>IFERROR(VLOOKUP(A15,MalRout2019!A:C,3,0), )</f>
        <v>0.16979194261652997</v>
      </c>
    </row>
    <row r="16" spans="1:12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11</v>
      </c>
      <c r="I16">
        <f t="shared" si="0"/>
        <v>4</v>
      </c>
      <c r="J16">
        <f t="shared" si="1"/>
        <v>16</v>
      </c>
      <c r="L16">
        <f>IFERROR(VLOOKUP(A16,MalRout2019!A:C,3,0), )</f>
        <v>0.19348630565490987</v>
      </c>
    </row>
    <row r="17" spans="1:12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24</v>
      </c>
      <c r="I17">
        <f t="shared" si="0"/>
        <v>-8</v>
      </c>
      <c r="J17">
        <f t="shared" si="1"/>
        <v>64</v>
      </c>
      <c r="L17">
        <f>IFERROR(VLOOKUP(A17,MalRout2019!A:C,3,0), )</f>
        <v>0.27270214291553119</v>
      </c>
    </row>
    <row r="18" spans="1:12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15</v>
      </c>
      <c r="I18">
        <f t="shared" si="0"/>
        <v>2</v>
      </c>
      <c r="J18">
        <f t="shared" si="1"/>
        <v>4</v>
      </c>
      <c r="L18">
        <f>IFERROR(VLOOKUP(A18,MalRout2019!A:C,3,0), )</f>
        <v>0.21227365431081802</v>
      </c>
    </row>
    <row r="19" spans="1:12" x14ac:dyDescent="0.25">
      <c r="A19" t="s">
        <v>43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20</v>
      </c>
      <c r="I19">
        <f t="shared" si="0"/>
        <v>-2</v>
      </c>
      <c r="J19">
        <f t="shared" si="1"/>
        <v>4</v>
      </c>
      <c r="L19">
        <f>IFERROR(VLOOKUP(A19,MalRout2019!A:C,3,0), )</f>
        <v>0.23191084629857239</v>
      </c>
    </row>
    <row r="20" spans="1:12" x14ac:dyDescent="0.25">
      <c r="A20" t="s">
        <v>33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5</v>
      </c>
      <c r="I20">
        <f t="shared" si="0"/>
        <v>14</v>
      </c>
      <c r="J20">
        <f t="shared" si="1"/>
        <v>196</v>
      </c>
      <c r="L20">
        <f>IFERROR(VLOOKUP(A20,MalRout2019!A:C,3,0), )</f>
        <v>0.16799486654671944</v>
      </c>
    </row>
    <row r="21" spans="1:12" x14ac:dyDescent="0.25">
      <c r="A21" t="s">
        <v>81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48</v>
      </c>
      <c r="I21">
        <f t="shared" si="0"/>
        <v>-28</v>
      </c>
      <c r="J21">
        <f t="shared" si="1"/>
        <v>784</v>
      </c>
      <c r="L21">
        <f>IFERROR(VLOOKUP(A21,MalRout2019!A:C,3,0), )</f>
        <v>0.42888829748262569</v>
      </c>
    </row>
    <row r="22" spans="1:12" x14ac:dyDescent="0.25">
      <c r="A22" t="s">
        <v>41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26</v>
      </c>
      <c r="I22">
        <f t="shared" si="0"/>
        <v>-5</v>
      </c>
      <c r="J22">
        <f t="shared" si="1"/>
        <v>25</v>
      </c>
      <c r="L22">
        <f>IFERROR(VLOOKUP(A22,MalRout2019!A:C,3,0), )</f>
        <v>0.28352217867391344</v>
      </c>
    </row>
    <row r="23" spans="1:12" x14ac:dyDescent="0.25">
      <c r="A23" t="s">
        <v>34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13</v>
      </c>
      <c r="I23">
        <f t="shared" si="0"/>
        <v>9</v>
      </c>
      <c r="J23">
        <f t="shared" si="1"/>
        <v>81</v>
      </c>
      <c r="L23">
        <f>IFERROR(VLOOKUP(A23,MalRout2019!A:C,3,0), )</f>
        <v>0.19686418348602067</v>
      </c>
    </row>
    <row r="24" spans="1:12" x14ac:dyDescent="0.25">
      <c r="A24" t="s">
        <v>51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49</v>
      </c>
      <c r="I24">
        <f t="shared" si="0"/>
        <v>-26</v>
      </c>
      <c r="J24">
        <f t="shared" si="1"/>
        <v>676</v>
      </c>
      <c r="L24">
        <f>IFERROR(VLOOKUP(A24,MalRout2019!A:C,3,0), )</f>
        <v>0.42931198523261827</v>
      </c>
    </row>
    <row r="25" spans="1:12" x14ac:dyDescent="0.25">
      <c r="A25" t="s">
        <v>36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1</v>
      </c>
      <c r="I25">
        <f t="shared" si="0"/>
        <v>23</v>
      </c>
      <c r="J25">
        <f t="shared" si="1"/>
        <v>529</v>
      </c>
      <c r="L25">
        <f>IFERROR(VLOOKUP(A25,MalRout2019!A:C,3,0), )</f>
        <v>5.020317186154314E-2</v>
      </c>
    </row>
    <row r="26" spans="1:12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9</v>
      </c>
      <c r="I26">
        <f t="shared" si="0"/>
        <v>16</v>
      </c>
      <c r="J26">
        <f t="shared" si="1"/>
        <v>256</v>
      </c>
      <c r="L26">
        <f>IFERROR(VLOOKUP(A26,MalRout2019!A:C,3,0), )</f>
        <v>0.18596826106008185</v>
      </c>
    </row>
    <row r="27" spans="1:12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17</v>
      </c>
      <c r="I27">
        <f t="shared" si="0"/>
        <v>9</v>
      </c>
      <c r="J27">
        <f t="shared" si="1"/>
        <v>81</v>
      </c>
      <c r="L27">
        <f>IFERROR(VLOOKUP(A27,MalRout2019!A:C,3,0), )</f>
        <v>0.21501494763561757</v>
      </c>
    </row>
    <row r="28" spans="1:12" x14ac:dyDescent="0.25">
      <c r="A28" t="s">
        <v>38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37</v>
      </c>
      <c r="I28">
        <f t="shared" si="0"/>
        <v>-10</v>
      </c>
      <c r="J28">
        <f t="shared" si="1"/>
        <v>100</v>
      </c>
      <c r="L28">
        <f>IFERROR(VLOOKUP(A28,MalRout2019!A:C,3,0), )</f>
        <v>0.35724606231279021</v>
      </c>
    </row>
    <row r="29" spans="1:12" x14ac:dyDescent="0.25">
      <c r="A29" t="s">
        <v>46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56</v>
      </c>
      <c r="I29">
        <f t="shared" si="0"/>
        <v>-28</v>
      </c>
      <c r="J29">
        <f t="shared" si="1"/>
        <v>784</v>
      </c>
      <c r="L29">
        <f>IFERROR(VLOOKUP(A29,MalRout2019!A:C,3,0), )</f>
        <v>0.51402033656529278</v>
      </c>
    </row>
    <row r="30" spans="1:12" x14ac:dyDescent="0.25">
      <c r="A30" t="s">
        <v>53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10</v>
      </c>
      <c r="I30">
        <f t="shared" si="0"/>
        <v>19</v>
      </c>
      <c r="J30">
        <f t="shared" si="1"/>
        <v>361</v>
      </c>
      <c r="L30">
        <f>IFERROR(VLOOKUP(A30,MalRout2019!A:C,3,0), )</f>
        <v>0.1890228435085177</v>
      </c>
    </row>
    <row r="31" spans="1:12" x14ac:dyDescent="0.25">
      <c r="A31" t="s">
        <v>61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4</v>
      </c>
      <c r="I31">
        <f t="shared" si="0"/>
        <v>26</v>
      </c>
      <c r="J31">
        <f t="shared" si="1"/>
        <v>676</v>
      </c>
      <c r="L31">
        <f>IFERROR(VLOOKUP(A31,MalRout2019!A:C,3,0), )</f>
        <v>0.15380027712575087</v>
      </c>
    </row>
    <row r="32" spans="1:12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57</v>
      </c>
      <c r="I32">
        <f t="shared" si="0"/>
        <v>-26</v>
      </c>
      <c r="J32">
        <f t="shared" si="1"/>
        <v>676</v>
      </c>
      <c r="L32">
        <f>IFERROR(VLOOKUP(A32,MalRout2019!A:C,3,0), )</f>
        <v>0.51431535191506772</v>
      </c>
    </row>
    <row r="33" spans="1:12" x14ac:dyDescent="0.25">
      <c r="A33" t="s">
        <v>37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34</v>
      </c>
      <c r="I33">
        <f t="shared" si="0"/>
        <v>-2</v>
      </c>
      <c r="J33">
        <f t="shared" si="1"/>
        <v>4</v>
      </c>
      <c r="L33">
        <f>IFERROR(VLOOKUP(A33,MalRout2019!A:C,3,0), )</f>
        <v>0.3239525695339901</v>
      </c>
    </row>
    <row r="34" spans="1:12" x14ac:dyDescent="0.25">
      <c r="A34" t="s">
        <v>39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22</v>
      </c>
      <c r="I34">
        <f t="shared" ref="I34:I64" si="2">G34-H34</f>
        <v>11</v>
      </c>
      <c r="J34">
        <f t="shared" ref="J34:J64" si="3">I34^2</f>
        <v>121</v>
      </c>
      <c r="L34">
        <f>IFERROR(VLOOKUP(A34,MalRout2019!A:C,3,0), )</f>
        <v>0.25816447970376577</v>
      </c>
    </row>
    <row r="35" spans="1:12" x14ac:dyDescent="0.25">
      <c r="A35" t="s">
        <v>54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36</v>
      </c>
      <c r="I35">
        <f t="shared" si="2"/>
        <v>-2</v>
      </c>
      <c r="J35">
        <f t="shared" si="3"/>
        <v>4</v>
      </c>
      <c r="L35">
        <f>IFERROR(VLOOKUP(A35,MalRout2019!A:C,3,0), )</f>
        <v>0.34059135783433392</v>
      </c>
    </row>
    <row r="36" spans="1:12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52</v>
      </c>
      <c r="I36">
        <f t="shared" si="2"/>
        <v>-17</v>
      </c>
      <c r="J36">
        <f t="shared" si="3"/>
        <v>289</v>
      </c>
      <c r="L36">
        <f>IFERROR(VLOOKUP(A36,MalRout2019!A:C,3,0), )</f>
        <v>0.46715266803494326</v>
      </c>
    </row>
    <row r="37" spans="1:12" x14ac:dyDescent="0.25">
      <c r="A37" t="s">
        <v>35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30</v>
      </c>
      <c r="I37">
        <f t="shared" si="2"/>
        <v>6</v>
      </c>
      <c r="J37">
        <f t="shared" si="3"/>
        <v>36</v>
      </c>
      <c r="L37">
        <f>IFERROR(VLOOKUP(A37,MalRout2019!A:C,3,0), )</f>
        <v>0.30938604053856567</v>
      </c>
    </row>
    <row r="38" spans="1:12" x14ac:dyDescent="0.25">
      <c r="A38" t="s">
        <v>48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21</v>
      </c>
      <c r="I38">
        <f t="shared" si="2"/>
        <v>16</v>
      </c>
      <c r="J38">
        <f t="shared" si="3"/>
        <v>256</v>
      </c>
      <c r="L38">
        <f>IFERROR(VLOOKUP(A38,MalRout2019!A:C,3,0), )</f>
        <v>0.23556478314245521</v>
      </c>
    </row>
    <row r="39" spans="1:12" x14ac:dyDescent="0.25">
      <c r="A39" t="s">
        <v>31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58</v>
      </c>
      <c r="I39">
        <f t="shared" si="2"/>
        <v>-20</v>
      </c>
      <c r="J39">
        <f t="shared" si="3"/>
        <v>400</v>
      </c>
      <c r="L39">
        <f>IFERROR(VLOOKUP(A39,MalRout2019!A:C,3,0), )</f>
        <v>0.53023867501522404</v>
      </c>
    </row>
    <row r="40" spans="1:12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39</v>
      </c>
      <c r="I40">
        <f t="shared" si="2"/>
        <v>0</v>
      </c>
      <c r="J40">
        <f t="shared" si="3"/>
        <v>0</v>
      </c>
      <c r="L40">
        <f>IFERROR(VLOOKUP(A40,MalRout2019!A:C,3,0), )</f>
        <v>0.37655617251930151</v>
      </c>
    </row>
    <row r="41" spans="1:12" x14ac:dyDescent="0.25">
      <c r="A41" t="s">
        <v>82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8</v>
      </c>
      <c r="I41">
        <f t="shared" si="2"/>
        <v>32</v>
      </c>
      <c r="J41">
        <f t="shared" si="3"/>
        <v>1024</v>
      </c>
      <c r="L41">
        <f>IFERROR(VLOOKUP(A41,MalRout2019!A:C,3,0), )</f>
        <v>0.18018164178462476</v>
      </c>
    </row>
    <row r="42" spans="1:12" x14ac:dyDescent="0.25">
      <c r="A42" t="s">
        <v>62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12</v>
      </c>
      <c r="I42">
        <f t="shared" si="2"/>
        <v>29</v>
      </c>
      <c r="J42">
        <f t="shared" si="3"/>
        <v>841</v>
      </c>
      <c r="L42">
        <f>IFERROR(VLOOKUP(A42,MalRout2019!A:C,3,0), )</f>
        <v>0.19683115926232195</v>
      </c>
    </row>
    <row r="43" spans="1:12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61</v>
      </c>
      <c r="I43">
        <f t="shared" si="2"/>
        <v>-19</v>
      </c>
      <c r="J43">
        <f t="shared" si="3"/>
        <v>361</v>
      </c>
      <c r="L43">
        <f>IFERROR(VLOOKUP(A43,MalRout2019!A:C,3,0), )</f>
        <v>0.57782179133632272</v>
      </c>
    </row>
    <row r="44" spans="1:12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59</v>
      </c>
      <c r="I44">
        <f t="shared" si="2"/>
        <v>-16</v>
      </c>
      <c r="J44">
        <f t="shared" si="3"/>
        <v>256</v>
      </c>
      <c r="L44">
        <f>IFERROR(VLOOKUP(A44,MalRout2019!A:C,3,0), )</f>
        <v>0.54628107085808775</v>
      </c>
    </row>
    <row r="45" spans="1:12" x14ac:dyDescent="0.25">
      <c r="A45" t="s">
        <v>44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18</v>
      </c>
      <c r="I45">
        <f t="shared" si="2"/>
        <v>26</v>
      </c>
      <c r="J45">
        <f t="shared" si="3"/>
        <v>676</v>
      </c>
      <c r="L45">
        <f>IFERROR(VLOOKUP(A45,MalRout2019!A:C,3,0), )</f>
        <v>0.22286331657142858</v>
      </c>
    </row>
    <row r="46" spans="1:12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32</v>
      </c>
      <c r="I46">
        <f t="shared" si="2"/>
        <v>13</v>
      </c>
      <c r="J46">
        <f t="shared" si="3"/>
        <v>169</v>
      </c>
      <c r="L46">
        <f>IFERROR(VLOOKUP(A46,MalRout2019!A:C,3,0), )</f>
        <v>0.31473106380802574</v>
      </c>
    </row>
    <row r="47" spans="1:12" x14ac:dyDescent="0.25">
      <c r="A47" t="s">
        <v>32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2"/>
        <v>15</v>
      </c>
      <c r="J47">
        <f t="shared" si="3"/>
        <v>225</v>
      </c>
      <c r="L47">
        <f>IFERROR(VLOOKUP(A47,MalRout2019!A:C,3,0), )</f>
        <v>0.31165107843441275</v>
      </c>
    </row>
    <row r="48" spans="1:12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23</v>
      </c>
      <c r="I48">
        <f t="shared" si="2"/>
        <v>24</v>
      </c>
      <c r="J48">
        <f t="shared" si="3"/>
        <v>576</v>
      </c>
      <c r="L48">
        <f>IFERROR(VLOOKUP(A48,MalRout2019!A:C,3,0), )</f>
        <v>0.26336317721331676</v>
      </c>
    </row>
    <row r="49" spans="1:12" x14ac:dyDescent="0.25">
      <c r="A49" t="s">
        <v>40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35</v>
      </c>
      <c r="I49">
        <f t="shared" si="2"/>
        <v>13</v>
      </c>
      <c r="J49">
        <f t="shared" si="3"/>
        <v>169</v>
      </c>
      <c r="L49">
        <f>IFERROR(VLOOKUP(A49,MalRout2019!A:C,3,0), )</f>
        <v>0.32788924175379053</v>
      </c>
    </row>
    <row r="50" spans="1:12" x14ac:dyDescent="0.25">
      <c r="A50" t="s">
        <v>49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16</v>
      </c>
      <c r="I50">
        <f t="shared" si="2"/>
        <v>33</v>
      </c>
      <c r="J50">
        <f t="shared" si="3"/>
        <v>1089</v>
      </c>
      <c r="L50">
        <f>IFERROR(VLOOKUP(A50,MalRout2019!A:C,3,0), )</f>
        <v>0.21295344690447038</v>
      </c>
    </row>
    <row r="51" spans="1:12" x14ac:dyDescent="0.25">
      <c r="A51" t="s">
        <v>50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55</v>
      </c>
      <c r="I51">
        <f t="shared" si="2"/>
        <v>-5</v>
      </c>
      <c r="J51">
        <f t="shared" si="3"/>
        <v>25</v>
      </c>
      <c r="L51">
        <f>IFERROR(VLOOKUP(A51,MalRout2019!A:C,3,0), )</f>
        <v>0.48354674979603463</v>
      </c>
    </row>
    <row r="52" spans="1:12" x14ac:dyDescent="0.25">
      <c r="A52" t="s">
        <v>52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60</v>
      </c>
      <c r="I52">
        <f t="shared" si="2"/>
        <v>-9</v>
      </c>
      <c r="J52">
        <f t="shared" si="3"/>
        <v>81</v>
      </c>
      <c r="L52">
        <f>IFERROR(VLOOKUP(A52,MalRout2019!A:C,3,0), )</f>
        <v>0.54925085004730068</v>
      </c>
    </row>
    <row r="53" spans="1:12" x14ac:dyDescent="0.25">
      <c r="A53" t="s">
        <v>59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27</v>
      </c>
      <c r="I53">
        <f t="shared" si="2"/>
        <v>25</v>
      </c>
      <c r="J53">
        <f t="shared" si="3"/>
        <v>625</v>
      </c>
      <c r="L53">
        <f>IFERROR(VLOOKUP(A53,MalRout2019!A:C,3,0), )</f>
        <v>0.29084137045699288</v>
      </c>
    </row>
    <row r="54" spans="1:12" x14ac:dyDescent="0.25">
      <c r="A54" t="s">
        <v>77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63</v>
      </c>
      <c r="I54">
        <f t="shared" si="2"/>
        <v>-10</v>
      </c>
      <c r="J54">
        <f t="shared" si="3"/>
        <v>100</v>
      </c>
      <c r="L54">
        <f>IFERROR(VLOOKUP(A54,MalRout2019!A:C,3,0), )</f>
        <v>0.71209711615632054</v>
      </c>
    </row>
    <row r="55" spans="1:12" x14ac:dyDescent="0.25">
      <c r="A55" t="s">
        <v>55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47</v>
      </c>
      <c r="I55">
        <f t="shared" si="2"/>
        <v>7</v>
      </c>
      <c r="J55">
        <f t="shared" si="3"/>
        <v>49</v>
      </c>
      <c r="L55">
        <f>IFERROR(VLOOKUP(A55,MalRout2019!A:C,3,0), )</f>
        <v>0.42482649871951461</v>
      </c>
    </row>
    <row r="56" spans="1:12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40</v>
      </c>
      <c r="I56">
        <f t="shared" si="2"/>
        <v>15</v>
      </c>
      <c r="J56">
        <f t="shared" si="3"/>
        <v>225</v>
      </c>
      <c r="L56">
        <f>IFERROR(VLOOKUP(A56,MalRout2019!A:C,3,0), )</f>
        <v>0.3834995893358305</v>
      </c>
    </row>
    <row r="57" spans="1:12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  <c r="L57">
        <f>IFERROR(VLOOKUP(A57,MalRout2019!A:C,3,0), )</f>
        <v>0.74524069100009327</v>
      </c>
    </row>
    <row r="58" spans="1:12" x14ac:dyDescent="0.25">
      <c r="A58" t="s">
        <v>42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28</v>
      </c>
      <c r="I58">
        <f t="shared" si="2"/>
        <v>29</v>
      </c>
      <c r="J58">
        <f t="shared" si="3"/>
        <v>841</v>
      </c>
      <c r="L58">
        <f>IFERROR(VLOOKUP(A58,MalRout2019!A:C,3,0), )</f>
        <v>0.2989445963663685</v>
      </c>
    </row>
    <row r="59" spans="1:12" x14ac:dyDescent="0.25">
      <c r="A59" t="s">
        <v>45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46</v>
      </c>
      <c r="I59">
        <f t="shared" si="2"/>
        <v>12</v>
      </c>
      <c r="J59">
        <f t="shared" si="3"/>
        <v>144</v>
      </c>
      <c r="L59">
        <f>IFERROR(VLOOKUP(A59,MalRout2019!A:C,3,0), )</f>
        <v>0.40493505438214794</v>
      </c>
    </row>
    <row r="60" spans="1:12" x14ac:dyDescent="0.25">
      <c r="A60" t="s">
        <v>58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6</v>
      </c>
      <c r="I60">
        <f t="shared" si="2"/>
        <v>53</v>
      </c>
      <c r="J60">
        <f t="shared" si="3"/>
        <v>2809</v>
      </c>
      <c r="L60">
        <f>IFERROR(VLOOKUP(A60,MalRout2019!A:C,3,0), )</f>
        <v>0.16883999057172744</v>
      </c>
    </row>
    <row r="61" spans="1:12" x14ac:dyDescent="0.25">
      <c r="A61" t="s">
        <v>60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62</v>
      </c>
      <c r="I61">
        <f t="shared" si="2"/>
        <v>-2</v>
      </c>
      <c r="J61">
        <f t="shared" si="3"/>
        <v>4</v>
      </c>
      <c r="L61">
        <f>IFERROR(VLOOKUP(A61,MalRout2019!A:C,3,0), )</f>
        <v>0.63712446954483581</v>
      </c>
    </row>
    <row r="62" spans="1:12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53</v>
      </c>
      <c r="I62">
        <f t="shared" si="2"/>
        <v>8</v>
      </c>
      <c r="J62">
        <f t="shared" si="3"/>
        <v>64</v>
      </c>
      <c r="L62">
        <f>IFERROR(VLOOKUP(A62,MalRout2019!A:C,3,0), )</f>
        <v>0.47185162300674788</v>
      </c>
    </row>
    <row r="63" spans="1:12" x14ac:dyDescent="0.25">
      <c r="A63" t="s">
        <v>78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50</v>
      </c>
      <c r="I63">
        <f t="shared" si="2"/>
        <v>12</v>
      </c>
      <c r="J63">
        <f t="shared" si="3"/>
        <v>144</v>
      </c>
      <c r="L63">
        <f>IFERROR(VLOOKUP(A63,MalRout2019!A:C,3,0), )</f>
        <v>0.43412499842220165</v>
      </c>
    </row>
    <row r="64" spans="1:12" x14ac:dyDescent="0.25">
      <c r="A64" t="s">
        <v>80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51</v>
      </c>
      <c r="I64">
        <f t="shared" si="2"/>
        <v>12</v>
      </c>
      <c r="J64">
        <f t="shared" si="3"/>
        <v>144</v>
      </c>
      <c r="L64">
        <f>IFERROR(VLOOKUP(A64,MalRout2019!A:C,3,0), )</f>
        <v>0.46616295781214967</v>
      </c>
    </row>
    <row r="65" spans="1:12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54</v>
      </c>
      <c r="I65">
        <f t="shared" ref="I65" si="4">G65-H65</f>
        <v>10</v>
      </c>
      <c r="J65">
        <f t="shared" ref="J65" si="5">I65^2</f>
        <v>100</v>
      </c>
      <c r="L65">
        <f>IFERROR(VLOOKUP(A65,MalRout2019!A:C,3,0), )</f>
        <v>0.4733466791076103</v>
      </c>
    </row>
    <row r="66" spans="1:12" x14ac:dyDescent="0.25">
      <c r="J66">
        <f>SUM(J2:J65)</f>
        <v>26568</v>
      </c>
    </row>
    <row r="67" spans="1:12" x14ac:dyDescent="0.25">
      <c r="J67">
        <f>65*(65^2-1)</f>
        <v>274560</v>
      </c>
    </row>
    <row r="68" spans="1:12" x14ac:dyDescent="0.25">
      <c r="J68">
        <f>1-((6*J66)/J67)</f>
        <v>0.41940559440559444</v>
      </c>
      <c r="L68">
        <f>CORREL(F2:F65, L2:L65)</f>
        <v>0.44665835959289285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H63"/>
  <sheetViews>
    <sheetView topLeftCell="A47" workbookViewId="0">
      <selection activeCell="J60" sqref="J60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8" ht="30" x14ac:dyDescent="0.25">
      <c r="A1" s="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8.6025656239709392</v>
      </c>
      <c r="C2">
        <v>1</v>
      </c>
      <c r="D2">
        <f>IFERROR(VLOOKUP(A2,MalRout2019!A:B,2,0), )</f>
        <v>45</v>
      </c>
      <c r="E2">
        <f t="shared" ref="E2:E33" si="0">C2-D2</f>
        <v>-44</v>
      </c>
      <c r="F2">
        <f t="shared" ref="F2:F33" si="1">E2^2</f>
        <v>1936</v>
      </c>
      <c r="H2">
        <f>IFERROR(VLOOKUP(A2,MalRout2019!A:C,3,0), )</f>
        <v>0.40112130900943532</v>
      </c>
    </row>
    <row r="3" spans="1:8" x14ac:dyDescent="0.25">
      <c r="A3" t="s">
        <v>56</v>
      </c>
      <c r="B3">
        <v>8.5499104557518812</v>
      </c>
      <c r="C3">
        <v>2</v>
      </c>
      <c r="D3">
        <f>IFERROR(VLOOKUP(A3,MalRout2019!A:B,2,0), )</f>
        <v>42</v>
      </c>
      <c r="E3">
        <f t="shared" si="0"/>
        <v>-40</v>
      </c>
      <c r="F3">
        <f t="shared" si="1"/>
        <v>1600</v>
      </c>
      <c r="H3">
        <f>IFERROR(VLOOKUP(A3,MalRout2019!A:C,3,0), )</f>
        <v>0.39420633677030448</v>
      </c>
    </row>
    <row r="4" spans="1:8" x14ac:dyDescent="0.25">
      <c r="A4" t="s">
        <v>14</v>
      </c>
      <c r="B4">
        <v>8.5350581445948119</v>
      </c>
      <c r="C4">
        <v>3</v>
      </c>
      <c r="D4">
        <f>IFERROR(VLOOKUP(A4,MalRout2019!A:B,2,0), )</f>
        <v>43</v>
      </c>
      <c r="E4">
        <f t="shared" si="0"/>
        <v>-40</v>
      </c>
      <c r="F4">
        <f t="shared" si="1"/>
        <v>1600</v>
      </c>
      <c r="H4">
        <f>IFERROR(VLOOKUP(A4,MalRout2019!A:C,3,0), )</f>
        <v>0.39579297497180921</v>
      </c>
    </row>
    <row r="5" spans="1:8" x14ac:dyDescent="0.25">
      <c r="A5" t="s">
        <v>19</v>
      </c>
      <c r="B5">
        <v>8.481425750299648</v>
      </c>
      <c r="C5">
        <v>4</v>
      </c>
      <c r="D5">
        <f>IFERROR(VLOOKUP(A5,MalRout2019!A:B,2,0), )</f>
        <v>3</v>
      </c>
      <c r="E5">
        <f t="shared" si="0"/>
        <v>1</v>
      </c>
      <c r="F5">
        <f t="shared" si="1"/>
        <v>1</v>
      </c>
      <c r="H5">
        <f>IFERROR(VLOOKUP(A5,MalRout2019!A:C,3,0), )</f>
        <v>9.0038402736197981E-2</v>
      </c>
    </row>
    <row r="6" spans="1:8" x14ac:dyDescent="0.25">
      <c r="A6" t="s">
        <v>24</v>
      </c>
      <c r="B6">
        <v>8.4527018044784992</v>
      </c>
      <c r="C6">
        <v>5</v>
      </c>
      <c r="D6">
        <f>IFERROR(VLOOKUP(A6,MalRout2019!A:B,2,0), )</f>
        <v>44</v>
      </c>
      <c r="E6">
        <f t="shared" si="0"/>
        <v>-39</v>
      </c>
      <c r="F6">
        <f t="shared" si="1"/>
        <v>1521</v>
      </c>
      <c r="H6">
        <f>IFERROR(VLOOKUP(A6,MalRout2019!A:C,3,0), )</f>
        <v>0.39628523269096938</v>
      </c>
    </row>
    <row r="7" spans="1:8" x14ac:dyDescent="0.25">
      <c r="A7" t="s">
        <v>57</v>
      </c>
      <c r="B7">
        <v>8.3852117809298239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46</v>
      </c>
      <c r="B8">
        <v>8.3364172938398085</v>
      </c>
      <c r="C8">
        <v>7</v>
      </c>
      <c r="D8">
        <f>IFERROR(VLOOKUP(A8,MalRout2019!A:B,2,0), )</f>
        <v>56</v>
      </c>
      <c r="E8">
        <f t="shared" si="0"/>
        <v>-49</v>
      </c>
      <c r="F8">
        <f t="shared" si="1"/>
        <v>2401</v>
      </c>
      <c r="H8">
        <f>IFERROR(VLOOKUP(A8,MalRout2019!A:C,3,0), )</f>
        <v>0.51402033656529278</v>
      </c>
    </row>
    <row r="9" spans="1:8" x14ac:dyDescent="0.25">
      <c r="A9" t="s">
        <v>30</v>
      </c>
      <c r="B9">
        <v>8.1988569748636682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  <c r="H9">
        <f>IFERROR(VLOOKUP(A9,MalRout2019!A:C,3,0), )</f>
        <v>0.316644947570629</v>
      </c>
    </row>
    <row r="10" spans="1:8" x14ac:dyDescent="0.25">
      <c r="A10" t="s">
        <v>26</v>
      </c>
      <c r="B10">
        <v>8.1183087600540667</v>
      </c>
      <c r="C10">
        <v>9</v>
      </c>
      <c r="D10">
        <f>IFERROR(VLOOKUP(A10,MalRout2019!A:B,2,0), )</f>
        <v>2</v>
      </c>
      <c r="E10">
        <f t="shared" si="0"/>
        <v>7</v>
      </c>
      <c r="F10">
        <f t="shared" si="1"/>
        <v>49</v>
      </c>
      <c r="H10">
        <f>IFERROR(VLOOKUP(A10,MalRout2019!A:C,3,0), )</f>
        <v>6.8743439096951978E-2</v>
      </c>
    </row>
    <row r="11" spans="1:8" x14ac:dyDescent="0.25">
      <c r="A11" t="s">
        <v>21</v>
      </c>
      <c r="B11">
        <v>8.0360066200862796</v>
      </c>
      <c r="C11">
        <v>10</v>
      </c>
      <c r="D11">
        <f>IFERROR(VLOOKUP(A11,MalRout2019!A:B,2,0), )</f>
        <v>41</v>
      </c>
      <c r="E11">
        <f t="shared" si="0"/>
        <v>-31</v>
      </c>
      <c r="F11">
        <f t="shared" si="1"/>
        <v>961</v>
      </c>
      <c r="H11">
        <f>IFERROR(VLOOKUP(A11,MalRout2019!A:C,3,0), )</f>
        <v>0.39089590878344693</v>
      </c>
    </row>
    <row r="12" spans="1:8" x14ac:dyDescent="0.25">
      <c r="A12" t="s">
        <v>29</v>
      </c>
      <c r="B12">
        <v>8.0198554476214774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  <c r="H12">
        <f>IFERROR(VLOOKUP(A12,MalRout2019!A:C,3,0), )</f>
        <v>0.27398504006564184</v>
      </c>
    </row>
    <row r="13" spans="1:8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0.30781682477527383</v>
      </c>
    </row>
    <row r="14" spans="1:8" x14ac:dyDescent="0.25">
      <c r="A14" t="s">
        <v>25</v>
      </c>
      <c r="B14">
        <v>7.7430087077997527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0.19348630565490987</v>
      </c>
    </row>
    <row r="15" spans="1:8" x14ac:dyDescent="0.25">
      <c r="A15" t="s">
        <v>5</v>
      </c>
      <c r="B15">
        <v>7.3573696998375286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0.22565271470077011</v>
      </c>
    </row>
    <row r="16" spans="1:8" x14ac:dyDescent="0.25">
      <c r="A16" t="s">
        <v>13</v>
      </c>
      <c r="B16">
        <v>7.2346023867996063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  <c r="H16">
        <f>IFERROR(VLOOKUP(A16,MalRout2019!A:C,3,0), )</f>
        <v>0.57782179133632272</v>
      </c>
    </row>
    <row r="17" spans="1:8" x14ac:dyDescent="0.25">
      <c r="A17" t="s">
        <v>44</v>
      </c>
      <c r="B17">
        <v>7.1022556588944878</v>
      </c>
      <c r="C17">
        <v>16</v>
      </c>
      <c r="D17">
        <f>IFERROR(VLOOKUP(A17,MalRout2019!A:B,2,0), )</f>
        <v>18</v>
      </c>
      <c r="E17">
        <f t="shared" si="0"/>
        <v>-2</v>
      </c>
      <c r="F17">
        <f t="shared" si="1"/>
        <v>4</v>
      </c>
      <c r="H17">
        <f>IFERROR(VLOOKUP(A17,MalRout2019!A:C,3,0), )</f>
        <v>0.22286331657142858</v>
      </c>
    </row>
    <row r="18" spans="1:8" x14ac:dyDescent="0.25">
      <c r="A18" t="s">
        <v>47</v>
      </c>
      <c r="B18">
        <v>7.0662690324559971</v>
      </c>
      <c r="C18">
        <v>17</v>
      </c>
      <c r="D18">
        <f>IFERROR(VLOOKUP(A18,MalRout2019!A:B,2,0), )</f>
        <v>14</v>
      </c>
      <c r="E18">
        <f t="shared" si="0"/>
        <v>3</v>
      </c>
      <c r="F18">
        <f t="shared" si="1"/>
        <v>9</v>
      </c>
      <c r="H18">
        <f>IFERROR(VLOOKUP(A18,MalRout2019!A:C,3,0), )</f>
        <v>0.20880311244750585</v>
      </c>
    </row>
    <row r="19" spans="1:8" x14ac:dyDescent="0.25">
      <c r="A19" t="s">
        <v>43</v>
      </c>
      <c r="B19">
        <v>6.9655208763468917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  <c r="H19">
        <f>IFERROR(VLOOKUP(A19,MalRout2019!A:C,3,0), )</f>
        <v>0.23191084629857239</v>
      </c>
    </row>
    <row r="20" spans="1:8" x14ac:dyDescent="0.25">
      <c r="A20" t="s">
        <v>38</v>
      </c>
      <c r="B20">
        <v>6.9331526862856343</v>
      </c>
      <c r="C20">
        <v>19</v>
      </c>
      <c r="D20">
        <f>IFERROR(VLOOKUP(A20,MalRout2019!A:B,2,0), )</f>
        <v>37</v>
      </c>
      <c r="E20">
        <f t="shared" si="0"/>
        <v>-18</v>
      </c>
      <c r="F20">
        <f t="shared" si="1"/>
        <v>324</v>
      </c>
      <c r="H20">
        <f>IFERROR(VLOOKUP(A20,MalRout2019!A:C,3,0), )</f>
        <v>0.35724606231279021</v>
      </c>
    </row>
    <row r="21" spans="1:8" x14ac:dyDescent="0.25">
      <c r="A21" t="s">
        <v>31</v>
      </c>
      <c r="B21">
        <v>6.8416637497309924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0.53023867501522404</v>
      </c>
    </row>
    <row r="22" spans="1:8" x14ac:dyDescent="0.25">
      <c r="A22" t="s">
        <v>32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  <c r="H22">
        <f>IFERROR(VLOOKUP(A22,MalRout2019!A:C,3,0), )</f>
        <v>0.31165107843441275</v>
      </c>
    </row>
    <row r="23" spans="1:8" x14ac:dyDescent="0.25">
      <c r="A23" t="s">
        <v>28</v>
      </c>
      <c r="B23">
        <v>6.834795951101408</v>
      </c>
      <c r="C23">
        <v>22</v>
      </c>
      <c r="D23">
        <f>IFERROR(VLOOKUP(A23,MalRout2019!A:B,2,0), )</f>
        <v>52</v>
      </c>
      <c r="E23">
        <f t="shared" si="0"/>
        <v>-30</v>
      </c>
      <c r="F23">
        <f t="shared" si="1"/>
        <v>900</v>
      </c>
      <c r="H23">
        <f>IFERROR(VLOOKUP(A23,MalRout2019!A:C,3,0), )</f>
        <v>0.46715266803494326</v>
      </c>
    </row>
    <row r="24" spans="1:8" x14ac:dyDescent="0.25">
      <c r="A24" t="s">
        <v>52</v>
      </c>
      <c r="B24">
        <v>6.7669895160833651</v>
      </c>
      <c r="C24">
        <v>23</v>
      </c>
      <c r="D24">
        <f>IFERROR(VLOOKUP(A24,MalRout2019!A:B,2,0), )</f>
        <v>60</v>
      </c>
      <c r="E24">
        <f t="shared" si="0"/>
        <v>-37</v>
      </c>
      <c r="F24">
        <f t="shared" si="1"/>
        <v>1369</v>
      </c>
      <c r="H24">
        <f>IFERROR(VLOOKUP(A24,MalRout2019!A:C,3,0), )</f>
        <v>0.54925085004730068</v>
      </c>
    </row>
    <row r="25" spans="1:8" x14ac:dyDescent="0.25">
      <c r="A25" t="s">
        <v>8</v>
      </c>
      <c r="B25">
        <v>6.690709175405023</v>
      </c>
      <c r="C25">
        <v>24</v>
      </c>
      <c r="D25">
        <f>IFERROR(VLOOKUP(A25,MalRout2019!A:B,2,0), )</f>
        <v>40</v>
      </c>
      <c r="E25">
        <f t="shared" si="0"/>
        <v>-16</v>
      </c>
      <c r="F25">
        <f t="shared" si="1"/>
        <v>256</v>
      </c>
      <c r="H25">
        <f>IFERROR(VLOOKUP(A25,MalRout2019!A:C,3,0), )</f>
        <v>0.3834995893358305</v>
      </c>
    </row>
    <row r="26" spans="1:8" x14ac:dyDescent="0.25">
      <c r="A26" t="s">
        <v>17</v>
      </c>
      <c r="B26">
        <v>6.6801485867568031</v>
      </c>
      <c r="C26">
        <v>25</v>
      </c>
      <c r="D26">
        <f>IFERROR(VLOOKUP(A26,MalRout2019!A:B,2,0), )</f>
        <v>17</v>
      </c>
      <c r="E26">
        <f t="shared" si="0"/>
        <v>8</v>
      </c>
      <c r="F26">
        <f t="shared" si="1"/>
        <v>64</v>
      </c>
      <c r="H26">
        <f>IFERROR(VLOOKUP(A26,MalRout2019!A:C,3,0), )</f>
        <v>0.21501494763561757</v>
      </c>
    </row>
    <row r="27" spans="1:8" x14ac:dyDescent="0.25">
      <c r="A27" t="s">
        <v>33</v>
      </c>
      <c r="B27">
        <v>6.6751579866771262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0.16799486654671944</v>
      </c>
    </row>
    <row r="28" spans="1:8" x14ac:dyDescent="0.25">
      <c r="A28" t="s">
        <v>36</v>
      </c>
      <c r="B28">
        <v>6.6575354139745908</v>
      </c>
      <c r="C28">
        <v>27</v>
      </c>
      <c r="D28">
        <f>IFERROR(VLOOKUP(A28,MalRout2019!A:B,2,0), )</f>
        <v>1</v>
      </c>
      <c r="E28">
        <f t="shared" si="0"/>
        <v>26</v>
      </c>
      <c r="F28">
        <f t="shared" si="1"/>
        <v>676</v>
      </c>
      <c r="H28">
        <f>IFERROR(VLOOKUP(A28,MalRout2019!A:C,3,0), )</f>
        <v>5.020317186154314E-2</v>
      </c>
    </row>
    <row r="29" spans="1:8" x14ac:dyDescent="0.25">
      <c r="A29" t="s">
        <v>16</v>
      </c>
      <c r="B29">
        <v>6.6507619793755861</v>
      </c>
      <c r="C29">
        <v>28</v>
      </c>
      <c r="D29">
        <f>IFERROR(VLOOKUP(A29,MalRout2019!A:B,2,0), )</f>
        <v>15</v>
      </c>
      <c r="E29">
        <f t="shared" si="0"/>
        <v>13</v>
      </c>
      <c r="F29">
        <f t="shared" si="1"/>
        <v>169</v>
      </c>
      <c r="H29">
        <f>IFERROR(VLOOKUP(A29,MalRout2019!A:C,3,0), )</f>
        <v>0.21227365431081802</v>
      </c>
    </row>
    <row r="30" spans="1:8" x14ac:dyDescent="0.25">
      <c r="A30" t="s">
        <v>53</v>
      </c>
      <c r="B30">
        <v>6.6375697571892136</v>
      </c>
      <c r="C30">
        <v>29</v>
      </c>
      <c r="D30">
        <f>IFERROR(VLOOKUP(A30,MalRout2019!A:B,2,0), )</f>
        <v>10</v>
      </c>
      <c r="E30">
        <f t="shared" si="0"/>
        <v>19</v>
      </c>
      <c r="F30">
        <f t="shared" si="1"/>
        <v>361</v>
      </c>
      <c r="H30">
        <f>IFERROR(VLOOKUP(A30,MalRout2019!A:C,3,0), )</f>
        <v>0.1890228435085177</v>
      </c>
    </row>
    <row r="31" spans="1:8" x14ac:dyDescent="0.25">
      <c r="A31" t="s">
        <v>37</v>
      </c>
      <c r="B31">
        <v>6.6056355463733016</v>
      </c>
      <c r="C31">
        <v>30</v>
      </c>
      <c r="D31">
        <f>IFERROR(VLOOKUP(A31,MalRout2019!A:B,2,0), )</f>
        <v>34</v>
      </c>
      <c r="E31">
        <f t="shared" si="0"/>
        <v>-4</v>
      </c>
      <c r="F31">
        <f t="shared" si="1"/>
        <v>16</v>
      </c>
      <c r="H31">
        <f>IFERROR(VLOOKUP(A31,MalRout2019!A:C,3,0), )</f>
        <v>0.3239525695339901</v>
      </c>
    </row>
    <row r="32" spans="1:8" x14ac:dyDescent="0.25">
      <c r="A32" t="s">
        <v>27</v>
      </c>
      <c r="B32">
        <v>6.5460925515310304</v>
      </c>
      <c r="C32">
        <v>31</v>
      </c>
      <c r="D32">
        <f>IFERROR(VLOOKUP(A32,MalRout2019!A:B,2,0), )</f>
        <v>57</v>
      </c>
      <c r="E32">
        <f t="shared" si="0"/>
        <v>-26</v>
      </c>
      <c r="F32">
        <f t="shared" si="1"/>
        <v>676</v>
      </c>
      <c r="H32">
        <f>IFERROR(VLOOKUP(A32,MalRout2019!A:C,3,0), )</f>
        <v>0.51431535191506772</v>
      </c>
    </row>
    <row r="33" spans="1:8" x14ac:dyDescent="0.25">
      <c r="A33" t="s">
        <v>50</v>
      </c>
      <c r="B33">
        <v>6.5216891481766046</v>
      </c>
      <c r="C33">
        <v>32</v>
      </c>
      <c r="D33">
        <f>IFERROR(VLOOKUP(A33,MalRout2019!A:B,2,0), )</f>
        <v>55</v>
      </c>
      <c r="E33">
        <f t="shared" si="0"/>
        <v>-23</v>
      </c>
      <c r="F33">
        <f t="shared" si="1"/>
        <v>529</v>
      </c>
      <c r="H33">
        <f>IFERROR(VLOOKUP(A33,MalRout2019!A:C,3,0), )</f>
        <v>0.48354674979603463</v>
      </c>
    </row>
    <row r="34" spans="1:8" x14ac:dyDescent="0.25">
      <c r="A34" t="s">
        <v>3</v>
      </c>
      <c r="B34">
        <v>6.462538272227663</v>
      </c>
      <c r="C34">
        <v>33</v>
      </c>
      <c r="D34">
        <f>IFERROR(VLOOKUP(A34,MalRout2019!A:B,2,0), )</f>
        <v>7</v>
      </c>
      <c r="E34">
        <f t="shared" ref="E34:E60" si="2">C34-D34</f>
        <v>26</v>
      </c>
      <c r="F34">
        <f t="shared" ref="F34:F60" si="3">E34^2</f>
        <v>676</v>
      </c>
      <c r="H34">
        <f>IFERROR(VLOOKUP(A34,MalRout2019!A:C,3,0), )</f>
        <v>0.16979194261652997</v>
      </c>
    </row>
    <row r="35" spans="1:8" x14ac:dyDescent="0.25">
      <c r="A35" t="s">
        <v>35</v>
      </c>
      <c r="B35">
        <v>6.4577540405938549</v>
      </c>
      <c r="C35">
        <v>34</v>
      </c>
      <c r="D35">
        <f>IFERROR(VLOOKUP(A35,MalRout2019!A:B,2,0), )</f>
        <v>30</v>
      </c>
      <c r="E35">
        <f t="shared" si="2"/>
        <v>4</v>
      </c>
      <c r="F35">
        <f t="shared" si="3"/>
        <v>16</v>
      </c>
      <c r="H35">
        <f>IFERROR(VLOOKUP(A35,MalRout2019!A:C,3,0), )</f>
        <v>0.30938604053856567</v>
      </c>
    </row>
    <row r="36" spans="1:8" x14ac:dyDescent="0.25">
      <c r="A36" t="s">
        <v>51</v>
      </c>
      <c r="B36">
        <v>6.4352596317708706</v>
      </c>
      <c r="C36">
        <v>35</v>
      </c>
      <c r="D36">
        <f>IFERROR(VLOOKUP(A36,MalRout2019!A:B,2,0), )</f>
        <v>49</v>
      </c>
      <c r="E36">
        <f t="shared" si="2"/>
        <v>-14</v>
      </c>
      <c r="F36">
        <f t="shared" si="3"/>
        <v>196</v>
      </c>
      <c r="H36">
        <f>IFERROR(VLOOKUP(A36,MalRout2019!A:C,3,0), )</f>
        <v>0.42931198523261827</v>
      </c>
    </row>
    <row r="37" spans="1:8" x14ac:dyDescent="0.25">
      <c r="A37" t="s">
        <v>61</v>
      </c>
      <c r="B37">
        <v>6.4251434531012643</v>
      </c>
      <c r="C37">
        <v>36</v>
      </c>
      <c r="D37">
        <f>IFERROR(VLOOKUP(A37,MalRout2019!A:B,2,0), )</f>
        <v>4</v>
      </c>
      <c r="E37">
        <f t="shared" si="2"/>
        <v>32</v>
      </c>
      <c r="F37">
        <f t="shared" si="3"/>
        <v>1024</v>
      </c>
      <c r="H37">
        <f>IFERROR(VLOOKUP(A37,MalRout2019!A:C,3,0), )</f>
        <v>0.15380027712575087</v>
      </c>
    </row>
    <row r="38" spans="1:8" x14ac:dyDescent="0.25">
      <c r="A38" t="s">
        <v>55</v>
      </c>
      <c r="B38">
        <v>6.3942012136490778</v>
      </c>
      <c r="C38">
        <v>37</v>
      </c>
      <c r="D38">
        <f>IFERROR(VLOOKUP(A38,MalRout2019!A:B,2,0), )</f>
        <v>47</v>
      </c>
      <c r="E38">
        <f t="shared" si="2"/>
        <v>-10</v>
      </c>
      <c r="F38">
        <f t="shared" si="3"/>
        <v>100</v>
      </c>
      <c r="H38">
        <f>IFERROR(VLOOKUP(A38,MalRout2019!A:C,3,0), )</f>
        <v>0.42482649871951461</v>
      </c>
    </row>
    <row r="39" spans="1:8" x14ac:dyDescent="0.25">
      <c r="A39" t="s">
        <v>22</v>
      </c>
      <c r="B39">
        <v>6.3510460251025904</v>
      </c>
      <c r="C39">
        <v>38</v>
      </c>
      <c r="D39">
        <f>IFERROR(VLOOKUP(A39,MalRout2019!A:B,2,0), )</f>
        <v>59</v>
      </c>
      <c r="E39">
        <f t="shared" si="2"/>
        <v>-21</v>
      </c>
      <c r="F39">
        <f t="shared" si="3"/>
        <v>441</v>
      </c>
      <c r="H39">
        <f>IFERROR(VLOOKUP(A39,MalRout2019!A:C,3,0), )</f>
        <v>0.54628107085808775</v>
      </c>
    </row>
    <row r="40" spans="1:8" x14ac:dyDescent="0.25">
      <c r="A40" t="s">
        <v>12</v>
      </c>
      <c r="B40">
        <v>6.3189972786158277</v>
      </c>
      <c r="C40">
        <v>39</v>
      </c>
      <c r="D40">
        <f>IFERROR(VLOOKUP(A40,MalRout2019!A:B,2,0), )</f>
        <v>24</v>
      </c>
      <c r="E40">
        <f t="shared" si="2"/>
        <v>15</v>
      </c>
      <c r="F40">
        <f t="shared" si="3"/>
        <v>225</v>
      </c>
      <c r="H40">
        <f>IFERROR(VLOOKUP(A40,MalRout2019!A:C,3,0), )</f>
        <v>0.27270214291553119</v>
      </c>
    </row>
    <row r="41" spans="1:8" x14ac:dyDescent="0.25">
      <c r="A41" t="s">
        <v>39</v>
      </c>
      <c r="B41">
        <v>6.2344671722216134</v>
      </c>
      <c r="C41">
        <v>40</v>
      </c>
      <c r="D41">
        <f>IFERROR(VLOOKUP(A41,MalRout2019!A:B,2,0), )</f>
        <v>22</v>
      </c>
      <c r="E41">
        <f t="shared" si="2"/>
        <v>18</v>
      </c>
      <c r="F41">
        <f t="shared" si="3"/>
        <v>324</v>
      </c>
      <c r="H41">
        <f>IFERROR(VLOOKUP(A41,MalRout2019!A:C,3,0), )</f>
        <v>0.25816447970376577</v>
      </c>
    </row>
    <row r="42" spans="1:8" x14ac:dyDescent="0.25">
      <c r="A42" t="s">
        <v>60</v>
      </c>
      <c r="B42">
        <v>6.1747685258299496</v>
      </c>
      <c r="C42">
        <v>41</v>
      </c>
      <c r="D42">
        <f>IFERROR(VLOOKUP(A42,MalRout2019!A:B,2,0), )</f>
        <v>62</v>
      </c>
      <c r="E42">
        <f t="shared" si="2"/>
        <v>-21</v>
      </c>
      <c r="F42">
        <f t="shared" si="3"/>
        <v>441</v>
      </c>
      <c r="H42">
        <f>IFERROR(VLOOKUP(A42,MalRout2019!A:C,3,0), )</f>
        <v>0.63712446954483581</v>
      </c>
    </row>
    <row r="43" spans="1:8" x14ac:dyDescent="0.25">
      <c r="A43" t="s">
        <v>77</v>
      </c>
      <c r="B43">
        <v>6.1133623041844807</v>
      </c>
      <c r="C43">
        <v>42</v>
      </c>
      <c r="D43">
        <f>IFERROR(VLOOKUP(A43,MalRout2019!A:B,2,0), )</f>
        <v>63</v>
      </c>
      <c r="E43">
        <f t="shared" si="2"/>
        <v>-21</v>
      </c>
      <c r="F43">
        <f t="shared" si="3"/>
        <v>441</v>
      </c>
      <c r="H43">
        <f>IFERROR(VLOOKUP(A43,MalRout2019!A:C,3,0), )</f>
        <v>0.71209711615632054</v>
      </c>
    </row>
    <row r="44" spans="1:8" x14ac:dyDescent="0.25">
      <c r="A44" t="s">
        <v>7</v>
      </c>
      <c r="B44">
        <v>6.102709399397038</v>
      </c>
      <c r="C44">
        <v>43</v>
      </c>
      <c r="D44">
        <f>IFERROR(VLOOKUP(A44,MalRout2019!A:B,2,0), )</f>
        <v>32</v>
      </c>
      <c r="E44">
        <f t="shared" si="2"/>
        <v>11</v>
      </c>
      <c r="F44">
        <f t="shared" si="3"/>
        <v>121</v>
      </c>
      <c r="H44">
        <f>IFERROR(VLOOKUP(A44,MalRout2019!A:C,3,0), )</f>
        <v>0.31473106380802574</v>
      </c>
    </row>
    <row r="45" spans="1:8" x14ac:dyDescent="0.25">
      <c r="A45" t="s">
        <v>15</v>
      </c>
      <c r="B45">
        <v>6.0092065979663136</v>
      </c>
      <c r="C45">
        <v>44</v>
      </c>
      <c r="D45">
        <f>IFERROR(VLOOKUP(A45,MalRout2019!A:B,2,0), )</f>
        <v>54</v>
      </c>
      <c r="E45">
        <f t="shared" si="2"/>
        <v>-10</v>
      </c>
      <c r="F45">
        <f t="shared" si="3"/>
        <v>100</v>
      </c>
      <c r="H45">
        <f>IFERROR(VLOOKUP(A45,MalRout2019!A:C,3,0), )</f>
        <v>0.4733466791076103</v>
      </c>
    </row>
    <row r="46" spans="1:8" x14ac:dyDescent="0.25">
      <c r="A46" t="s">
        <v>54</v>
      </c>
      <c r="B46">
        <v>5.9541562887663666</v>
      </c>
      <c r="C46">
        <v>45</v>
      </c>
      <c r="D46">
        <f>IFERROR(VLOOKUP(A46,MalRout2019!A:B,2,0), )</f>
        <v>36</v>
      </c>
      <c r="E46">
        <f t="shared" si="2"/>
        <v>9</v>
      </c>
      <c r="F46">
        <f t="shared" si="3"/>
        <v>81</v>
      </c>
      <c r="H46">
        <f>IFERROR(VLOOKUP(A46,MalRout2019!A:C,3,0), )</f>
        <v>0.34059135783433392</v>
      </c>
    </row>
    <row r="47" spans="1:8" x14ac:dyDescent="0.25">
      <c r="A47" t="s">
        <v>10</v>
      </c>
      <c r="B47">
        <v>5.9187116917701985</v>
      </c>
      <c r="C47">
        <v>46</v>
      </c>
      <c r="D47">
        <f>IFERROR(VLOOKUP(A47,MalRout2019!A:B,2,0), )</f>
        <v>39</v>
      </c>
      <c r="E47">
        <f t="shared" si="2"/>
        <v>7</v>
      </c>
      <c r="F47">
        <f t="shared" si="3"/>
        <v>49</v>
      </c>
      <c r="H47">
        <f>IFERROR(VLOOKUP(A47,MalRout2019!A:C,3,0), )</f>
        <v>0.37655617251930151</v>
      </c>
    </row>
    <row r="48" spans="1:8" x14ac:dyDescent="0.25">
      <c r="A48" t="s">
        <v>41</v>
      </c>
      <c r="B48">
        <v>5.9159766080046232</v>
      </c>
      <c r="C48">
        <v>47</v>
      </c>
      <c r="D48">
        <f>IFERROR(VLOOKUP(A48,MalRout2019!A:B,2,0), )</f>
        <v>26</v>
      </c>
      <c r="E48">
        <f t="shared" si="2"/>
        <v>21</v>
      </c>
      <c r="F48">
        <f t="shared" si="3"/>
        <v>441</v>
      </c>
      <c r="H48">
        <f>IFERROR(VLOOKUP(A48,MalRout2019!A:C,3,0), )</f>
        <v>0.28352217867391344</v>
      </c>
    </row>
    <row r="49" spans="1:8" x14ac:dyDescent="0.25">
      <c r="A49" t="s">
        <v>48</v>
      </c>
      <c r="B49">
        <v>5.9116418831862045</v>
      </c>
      <c r="C49">
        <v>48</v>
      </c>
      <c r="D49">
        <f>IFERROR(VLOOKUP(A49,MalRout2019!A:B,2,0), )</f>
        <v>21</v>
      </c>
      <c r="E49">
        <f t="shared" si="2"/>
        <v>27</v>
      </c>
      <c r="F49">
        <f t="shared" si="3"/>
        <v>729</v>
      </c>
      <c r="H49">
        <f>IFERROR(VLOOKUP(A49,MalRout2019!A:C,3,0), )</f>
        <v>0.23556478314245521</v>
      </c>
    </row>
    <row r="50" spans="1:8" x14ac:dyDescent="0.25">
      <c r="A50" t="s">
        <v>42</v>
      </c>
      <c r="B50">
        <v>5.570260521834852</v>
      </c>
      <c r="C50">
        <v>49</v>
      </c>
      <c r="D50">
        <f>IFERROR(VLOOKUP(A50,MalRout2019!A:B,2,0), )</f>
        <v>28</v>
      </c>
      <c r="E50">
        <f t="shared" si="2"/>
        <v>21</v>
      </c>
      <c r="F50">
        <f t="shared" si="3"/>
        <v>441</v>
      </c>
      <c r="H50">
        <f>IFERROR(VLOOKUP(A50,MalRout2019!A:C,3,0), )</f>
        <v>0.2989445963663685</v>
      </c>
    </row>
    <row r="51" spans="1:8" x14ac:dyDescent="0.25">
      <c r="A51" t="s">
        <v>1</v>
      </c>
      <c r="B51">
        <v>5.5598809950200501</v>
      </c>
      <c r="C51">
        <v>50</v>
      </c>
      <c r="D51">
        <f>IFERROR(VLOOKUP(A51,MalRout2019!A:B,2,0), )</f>
        <v>9</v>
      </c>
      <c r="E51">
        <f t="shared" si="2"/>
        <v>41</v>
      </c>
      <c r="F51">
        <f t="shared" si="3"/>
        <v>1681</v>
      </c>
      <c r="H51">
        <f>IFERROR(VLOOKUP(A51,MalRout2019!A:C,3,0), )</f>
        <v>0.18596826106008185</v>
      </c>
    </row>
    <row r="52" spans="1:8" x14ac:dyDescent="0.25">
      <c r="A52" t="s">
        <v>40</v>
      </c>
      <c r="B52">
        <v>5.467322096660939</v>
      </c>
      <c r="C52">
        <v>51</v>
      </c>
      <c r="D52">
        <f>IFERROR(VLOOKUP(A52,MalRout2019!A:B,2,0), )</f>
        <v>35</v>
      </c>
      <c r="E52">
        <f t="shared" si="2"/>
        <v>16</v>
      </c>
      <c r="F52">
        <f t="shared" si="3"/>
        <v>256</v>
      </c>
      <c r="H52">
        <f>IFERROR(VLOOKUP(A52,MalRout2019!A:C,3,0), )</f>
        <v>0.32788924175379053</v>
      </c>
    </row>
    <row r="53" spans="1:8" x14ac:dyDescent="0.25">
      <c r="A53" t="s">
        <v>62</v>
      </c>
      <c r="B53">
        <v>5.3923164599452376</v>
      </c>
      <c r="C53">
        <v>52</v>
      </c>
      <c r="D53">
        <f>IFERROR(VLOOKUP(A53,MalRout2019!A:B,2,0), )</f>
        <v>12</v>
      </c>
      <c r="E53">
        <f t="shared" si="2"/>
        <v>40</v>
      </c>
      <c r="F53">
        <f t="shared" si="3"/>
        <v>1600</v>
      </c>
      <c r="H53">
        <f>IFERROR(VLOOKUP(A53,MalRout2019!A:C,3,0), )</f>
        <v>0.19683115926232195</v>
      </c>
    </row>
    <row r="54" spans="1:8" x14ac:dyDescent="0.25">
      <c r="A54" t="s">
        <v>20</v>
      </c>
      <c r="B54">
        <v>5.3884991902615003</v>
      </c>
      <c r="C54">
        <v>53</v>
      </c>
      <c r="D54">
        <f>IFERROR(VLOOKUP(A54,MalRout2019!A:B,2,0), )</f>
        <v>53</v>
      </c>
      <c r="E54">
        <f t="shared" si="2"/>
        <v>0</v>
      </c>
      <c r="F54">
        <f t="shared" si="3"/>
        <v>0</v>
      </c>
      <c r="H54">
        <f>IFERROR(VLOOKUP(A54,MalRout2019!A:C,3,0), )</f>
        <v>0.47185162300674788</v>
      </c>
    </row>
    <row r="55" spans="1:8" x14ac:dyDescent="0.25">
      <c r="A55" t="s">
        <v>45</v>
      </c>
      <c r="B55">
        <v>5.3709153375342904</v>
      </c>
      <c r="C55">
        <v>54</v>
      </c>
      <c r="D55">
        <f>IFERROR(VLOOKUP(A55,MalRout2019!A:B,2,0), )</f>
        <v>46</v>
      </c>
      <c r="E55">
        <f t="shared" si="2"/>
        <v>8</v>
      </c>
      <c r="F55">
        <f t="shared" si="3"/>
        <v>64</v>
      </c>
      <c r="H55">
        <f>IFERROR(VLOOKUP(A55,MalRout2019!A:C,3,0), )</f>
        <v>0.40493505438214794</v>
      </c>
    </row>
    <row r="56" spans="1:8" x14ac:dyDescent="0.25">
      <c r="A56" t="s">
        <v>80</v>
      </c>
      <c r="B56">
        <v>4.8290171482585063</v>
      </c>
      <c r="C56">
        <v>55</v>
      </c>
      <c r="D56">
        <f>IFERROR(VLOOKUP(A56,MalRout2019!A:B,2,0), )</f>
        <v>51</v>
      </c>
      <c r="E56">
        <f t="shared" si="2"/>
        <v>4</v>
      </c>
      <c r="F56">
        <f t="shared" si="3"/>
        <v>16</v>
      </c>
      <c r="H56">
        <f>IFERROR(VLOOKUP(A56,MalRout2019!A:C,3,0), )</f>
        <v>0.46616295781214967</v>
      </c>
    </row>
    <row r="57" spans="1:8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  <c r="H57">
        <f>IFERROR(VLOOKUP(A57,MalRout2019!A:C,3,0), )</f>
        <v>0.74524069100009327</v>
      </c>
    </row>
    <row r="58" spans="1:8" x14ac:dyDescent="0.25">
      <c r="A58" t="s">
        <v>82</v>
      </c>
      <c r="B58">
        <v>4.3710794673409792</v>
      </c>
      <c r="C58">
        <v>57</v>
      </c>
      <c r="D58">
        <f>IFERROR(VLOOKUP(A58,MalRout2019!A:B,2,0), )</f>
        <v>8</v>
      </c>
      <c r="E58">
        <f t="shared" si="2"/>
        <v>49</v>
      </c>
      <c r="F58">
        <f t="shared" si="3"/>
        <v>2401</v>
      </c>
      <c r="H58">
        <f>IFERROR(VLOOKUP(A58,MalRout2019!A:C,3,0), )</f>
        <v>0.18018164178462476</v>
      </c>
    </row>
    <row r="59" spans="1:8" x14ac:dyDescent="0.25">
      <c r="A59" t="s">
        <v>59</v>
      </c>
      <c r="B59">
        <v>4.3392100630911976</v>
      </c>
      <c r="C59">
        <v>58</v>
      </c>
      <c r="D59">
        <f>IFERROR(VLOOKUP(A59,MalRout2019!A:B,2,0), )</f>
        <v>27</v>
      </c>
      <c r="E59">
        <f t="shared" si="2"/>
        <v>31</v>
      </c>
      <c r="F59">
        <f t="shared" si="3"/>
        <v>961</v>
      </c>
      <c r="H59">
        <f>IFERROR(VLOOKUP(A59,MalRout2019!A:C,3,0), )</f>
        <v>0.29084137045699288</v>
      </c>
    </row>
    <row r="60" spans="1:8" x14ac:dyDescent="0.25">
      <c r="A60" t="s">
        <v>78</v>
      </c>
      <c r="B60">
        <v>4.0409686456833072</v>
      </c>
      <c r="C60">
        <v>59</v>
      </c>
      <c r="D60">
        <f>IFERROR(VLOOKUP(A60,MalRout2019!A:B,2,0), )</f>
        <v>50</v>
      </c>
      <c r="E60">
        <f t="shared" si="2"/>
        <v>9</v>
      </c>
      <c r="F60">
        <f t="shared" si="3"/>
        <v>81</v>
      </c>
      <c r="H60">
        <f>IFERROR(VLOOKUP(A60,MalRout2019!A:C,3,0), )</f>
        <v>0.43412499842220165</v>
      </c>
    </row>
    <row r="61" spans="1:8" x14ac:dyDescent="0.25">
      <c r="F61">
        <f>SUM(F2:F60)</f>
        <v>34660</v>
      </c>
    </row>
    <row r="62" spans="1:8" x14ac:dyDescent="0.25">
      <c r="F62">
        <f>65*(65^2-1)</f>
        <v>274560</v>
      </c>
    </row>
    <row r="63" spans="1:8" x14ac:dyDescent="0.25">
      <c r="F63">
        <f>1-((6*F61)/F62)</f>
        <v>0.24256993006993011</v>
      </c>
      <c r="H63">
        <f>CORREL(B2:B60, H2:H60)</f>
        <v>-0.12714551635451324</v>
      </c>
    </row>
  </sheetData>
  <sortState xmlns:xlrd2="http://schemas.microsoft.com/office/spreadsheetml/2017/richdata2" ref="A2:F63">
    <sortCondition descending="1" ref="B2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H65"/>
  <sheetViews>
    <sheetView topLeftCell="A46" workbookViewId="0">
      <selection activeCell="H59" sqref="H5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8.58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  <c r="H2">
        <f>IFERROR(VLOOKUP(A2,MalRout2019!A:C,3,0), )</f>
        <v>0.40112130900943532</v>
      </c>
    </row>
    <row r="3" spans="1:8" x14ac:dyDescent="0.25">
      <c r="A3" t="s">
        <v>14</v>
      </c>
      <c r="B3">
        <v>8.57</v>
      </c>
      <c r="C3">
        <v>2</v>
      </c>
      <c r="D3">
        <f>IFERROR(VLOOKUP(A3,MalRout2019!A:B,2,0), )</f>
        <v>43</v>
      </c>
      <c r="E3">
        <f t="shared" ref="E3:E62" si="0">C3-D3</f>
        <v>-41</v>
      </c>
      <c r="F3">
        <f t="shared" ref="F3:F62" si="1">E3^2</f>
        <v>1681</v>
      </c>
      <c r="H3">
        <f>IFERROR(VLOOKUP(A3,MalRout2019!A:C,3,0), )</f>
        <v>0.39579297497180921</v>
      </c>
    </row>
    <row r="4" spans="1:8" x14ac:dyDescent="0.25">
      <c r="A4" t="s">
        <v>56</v>
      </c>
      <c r="B4">
        <v>8.5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  <c r="H4">
        <f>IFERROR(VLOOKUP(A4,MalRout2019!A:C,3,0), )</f>
        <v>0.39420633677030448</v>
      </c>
    </row>
    <row r="5" spans="1:8" x14ac:dyDescent="0.25">
      <c r="A5" t="s">
        <v>24</v>
      </c>
      <c r="B5">
        <v>8.4600000000000009</v>
      </c>
      <c r="C5">
        <v>4</v>
      </c>
      <c r="D5">
        <f>IFERROR(VLOOKUP(A5,MalRout2019!A:B,2,0), )</f>
        <v>44</v>
      </c>
      <c r="E5">
        <f t="shared" si="0"/>
        <v>-40</v>
      </c>
      <c r="F5">
        <f t="shared" si="1"/>
        <v>1600</v>
      </c>
      <c r="H5">
        <f>IFERROR(VLOOKUP(A5,MalRout2019!A:C,3,0), )</f>
        <v>0.39628523269096938</v>
      </c>
    </row>
    <row r="6" spans="1:8" x14ac:dyDescent="0.25">
      <c r="A6" t="s">
        <v>19</v>
      </c>
      <c r="B6">
        <v>8.44</v>
      </c>
      <c r="C6">
        <v>5</v>
      </c>
      <c r="D6">
        <f>IFERROR(VLOOKUP(A6,MalRout2019!A:B,2,0), )</f>
        <v>3</v>
      </c>
      <c r="E6">
        <f t="shared" si="0"/>
        <v>2</v>
      </c>
      <c r="F6">
        <f t="shared" si="1"/>
        <v>4</v>
      </c>
      <c r="H6">
        <f>IFERROR(VLOOKUP(A6,MalRout2019!A:C,3,0), )</f>
        <v>9.0038402736197981E-2</v>
      </c>
    </row>
    <row r="7" spans="1:8" x14ac:dyDescent="0.25">
      <c r="A7" t="s">
        <v>57</v>
      </c>
      <c r="B7">
        <v>8.39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46</v>
      </c>
      <c r="B8">
        <v>8.16</v>
      </c>
      <c r="C8">
        <v>7</v>
      </c>
      <c r="D8">
        <f>IFERROR(VLOOKUP(A8,MalRout2019!A:B,2,0), )</f>
        <v>56</v>
      </c>
      <c r="E8">
        <f t="shared" si="0"/>
        <v>-49</v>
      </c>
      <c r="F8">
        <f t="shared" si="1"/>
        <v>2401</v>
      </c>
      <c r="H8">
        <f>IFERROR(VLOOKUP(A8,MalRout2019!A:C,3,0), )</f>
        <v>0.51402033656529278</v>
      </c>
    </row>
    <row r="9" spans="1:8" x14ac:dyDescent="0.25">
      <c r="A9" t="s">
        <v>26</v>
      </c>
      <c r="B9">
        <v>8.15</v>
      </c>
      <c r="C9">
        <v>8</v>
      </c>
      <c r="D9">
        <f>IFERROR(VLOOKUP(A9,MalRout2019!A:B,2,0), )</f>
        <v>2</v>
      </c>
      <c r="E9">
        <f t="shared" si="0"/>
        <v>6</v>
      </c>
      <c r="F9">
        <f t="shared" si="1"/>
        <v>36</v>
      </c>
      <c r="H9">
        <f>IFERROR(VLOOKUP(A9,MalRout2019!A:C,3,0), )</f>
        <v>6.8743439096951978E-2</v>
      </c>
    </row>
    <row r="10" spans="1:8" x14ac:dyDescent="0.25">
      <c r="A10" t="s">
        <v>30</v>
      </c>
      <c r="B10">
        <v>8.1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  <c r="H10">
        <f>IFERROR(VLOOKUP(A10,MalRout2019!A:C,3,0), )</f>
        <v>0.316644947570629</v>
      </c>
    </row>
    <row r="11" spans="1:8" x14ac:dyDescent="0.25">
      <c r="A11" t="s">
        <v>21</v>
      </c>
      <c r="B11">
        <v>8.01</v>
      </c>
      <c r="C11">
        <v>10</v>
      </c>
      <c r="D11">
        <f>IFERROR(VLOOKUP(A11,MalRout2019!A:B,2,0), )</f>
        <v>41</v>
      </c>
      <c r="E11">
        <f t="shared" si="0"/>
        <v>-31</v>
      </c>
      <c r="F11">
        <f t="shared" si="1"/>
        <v>961</v>
      </c>
      <c r="H11">
        <f>IFERROR(VLOOKUP(A11,MalRout2019!A:C,3,0), )</f>
        <v>0.39089590878344693</v>
      </c>
    </row>
    <row r="12" spans="1:8" x14ac:dyDescent="0.25">
      <c r="A12" t="s">
        <v>29</v>
      </c>
      <c r="B12">
        <v>7.98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  <c r="H12">
        <f>IFERROR(VLOOKUP(A12,MalRout2019!A:C,3,0), )</f>
        <v>0.27398504006564184</v>
      </c>
    </row>
    <row r="13" spans="1:8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0.30781682477527383</v>
      </c>
    </row>
    <row r="14" spans="1:8" x14ac:dyDescent="0.25">
      <c r="A14" t="s">
        <v>25</v>
      </c>
      <c r="B14">
        <v>7.74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0.19348630565490987</v>
      </c>
    </row>
    <row r="15" spans="1:8" x14ac:dyDescent="0.25">
      <c r="A15" t="s">
        <v>5</v>
      </c>
      <c r="B15">
        <v>7.24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0.22565271470077011</v>
      </c>
    </row>
    <row r="16" spans="1:8" x14ac:dyDescent="0.25">
      <c r="A16" t="s">
        <v>13</v>
      </c>
      <c r="B16">
        <v>7.2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  <c r="H16">
        <f>IFERROR(VLOOKUP(A16,MalRout2019!A:C,3,0), )</f>
        <v>0.57782179133632272</v>
      </c>
    </row>
    <row r="17" spans="1:8" x14ac:dyDescent="0.25">
      <c r="A17" t="s">
        <v>47</v>
      </c>
      <c r="B17">
        <v>7.17</v>
      </c>
      <c r="C17">
        <v>16</v>
      </c>
      <c r="D17">
        <f>IFERROR(VLOOKUP(A17,MalRout2019!A:B,2,0), )</f>
        <v>14</v>
      </c>
      <c r="E17">
        <f t="shared" si="0"/>
        <v>2</v>
      </c>
      <c r="F17">
        <f t="shared" si="1"/>
        <v>4</v>
      </c>
      <c r="H17">
        <f>IFERROR(VLOOKUP(A17,MalRout2019!A:C,3,0), )</f>
        <v>0.20880311244750585</v>
      </c>
    </row>
    <row r="18" spans="1:8" x14ac:dyDescent="0.25">
      <c r="A18" t="s">
        <v>44</v>
      </c>
      <c r="B18">
        <v>6.97</v>
      </c>
      <c r="C18">
        <v>17</v>
      </c>
      <c r="D18">
        <f>IFERROR(VLOOKUP(A18,MalRout2019!A:B,2,0), )</f>
        <v>18</v>
      </c>
      <c r="E18">
        <f t="shared" si="0"/>
        <v>-1</v>
      </c>
      <c r="F18">
        <f t="shared" si="1"/>
        <v>1</v>
      </c>
      <c r="H18">
        <f>IFERROR(VLOOKUP(A18,MalRout2019!A:C,3,0), )</f>
        <v>0.22286331657142858</v>
      </c>
    </row>
    <row r="19" spans="1:8" x14ac:dyDescent="0.25">
      <c r="A19" t="s">
        <v>43</v>
      </c>
      <c r="B19">
        <v>6.92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  <c r="H19">
        <f>IFERROR(VLOOKUP(A19,MalRout2019!A:C,3,0), )</f>
        <v>0.23191084629857239</v>
      </c>
    </row>
    <row r="20" spans="1:8" x14ac:dyDescent="0.25">
      <c r="A20" t="s">
        <v>8</v>
      </c>
      <c r="B20">
        <v>6.85</v>
      </c>
      <c r="C20">
        <v>19</v>
      </c>
      <c r="D20">
        <f>IFERROR(VLOOKUP(A20,MalRout2019!A:B,2,0), )</f>
        <v>40</v>
      </c>
      <c r="E20">
        <f t="shared" si="0"/>
        <v>-21</v>
      </c>
      <c r="F20">
        <f t="shared" si="1"/>
        <v>441</v>
      </c>
      <c r="H20">
        <f>IFERROR(VLOOKUP(A20,MalRout2019!A:C,3,0), )</f>
        <v>0.3834995893358305</v>
      </c>
    </row>
    <row r="21" spans="1:8" x14ac:dyDescent="0.25">
      <c r="A21" t="s">
        <v>31</v>
      </c>
      <c r="B21">
        <v>6.85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0.53023867501522404</v>
      </c>
    </row>
    <row r="22" spans="1:8" x14ac:dyDescent="0.25">
      <c r="A22" t="s">
        <v>38</v>
      </c>
      <c r="B22">
        <v>6.85</v>
      </c>
      <c r="C22">
        <v>21</v>
      </c>
      <c r="D22">
        <f>IFERROR(VLOOKUP(A22,MalRout2019!A:B,2,0), )</f>
        <v>37</v>
      </c>
      <c r="E22">
        <f t="shared" si="0"/>
        <v>-16</v>
      </c>
      <c r="F22">
        <f t="shared" si="1"/>
        <v>256</v>
      </c>
      <c r="H22">
        <f>IFERROR(VLOOKUP(A22,MalRout2019!A:C,3,0), )</f>
        <v>0.35724606231279021</v>
      </c>
    </row>
    <row r="23" spans="1:8" x14ac:dyDescent="0.25">
      <c r="A23" t="s">
        <v>33</v>
      </c>
      <c r="B23">
        <v>6.82</v>
      </c>
      <c r="C23">
        <v>22</v>
      </c>
      <c r="D23">
        <f>IFERROR(VLOOKUP(A23,MalRout2019!A:B,2,0), )</f>
        <v>5</v>
      </c>
      <c r="E23">
        <f t="shared" si="0"/>
        <v>17</v>
      </c>
      <c r="F23">
        <f t="shared" si="1"/>
        <v>289</v>
      </c>
      <c r="H23">
        <f>IFERROR(VLOOKUP(A23,MalRout2019!A:C,3,0), )</f>
        <v>0.16799486654671944</v>
      </c>
    </row>
    <row r="24" spans="1:8" x14ac:dyDescent="0.25">
      <c r="A24" t="s">
        <v>17</v>
      </c>
      <c r="B24">
        <v>6.81</v>
      </c>
      <c r="C24">
        <v>23</v>
      </c>
      <c r="D24">
        <f>IFERROR(VLOOKUP(A24,MalRout2019!A:B,2,0), )</f>
        <v>17</v>
      </c>
      <c r="E24">
        <f t="shared" si="0"/>
        <v>6</v>
      </c>
      <c r="F24">
        <f t="shared" si="1"/>
        <v>36</v>
      </c>
      <c r="H24">
        <f>IFERROR(VLOOKUP(A24,MalRout2019!A:C,3,0), )</f>
        <v>0.21501494763561757</v>
      </c>
    </row>
    <row r="25" spans="1:8" x14ac:dyDescent="0.25">
      <c r="A25" t="s">
        <v>28</v>
      </c>
      <c r="B25">
        <v>6.77</v>
      </c>
      <c r="C25">
        <v>24</v>
      </c>
      <c r="D25">
        <f>IFERROR(VLOOKUP(A25,MalRout2019!A:B,2,0), )</f>
        <v>52</v>
      </c>
      <c r="E25">
        <f t="shared" si="0"/>
        <v>-28</v>
      </c>
      <c r="F25">
        <f t="shared" si="1"/>
        <v>784</v>
      </c>
      <c r="H25">
        <f>IFERROR(VLOOKUP(A25,MalRout2019!A:C,3,0), )</f>
        <v>0.46715266803494326</v>
      </c>
    </row>
    <row r="26" spans="1:8" x14ac:dyDescent="0.25">
      <c r="A26" t="s">
        <v>53</v>
      </c>
      <c r="B26">
        <v>6.77</v>
      </c>
      <c r="C26">
        <v>25</v>
      </c>
      <c r="D26">
        <f>IFERROR(VLOOKUP(A26,MalRout2019!A:B,2,0), )</f>
        <v>10</v>
      </c>
      <c r="E26">
        <f t="shared" si="0"/>
        <v>15</v>
      </c>
      <c r="F26">
        <f t="shared" si="1"/>
        <v>225</v>
      </c>
      <c r="H26">
        <f>IFERROR(VLOOKUP(A26,MalRout2019!A:C,3,0), )</f>
        <v>0.1890228435085177</v>
      </c>
    </row>
    <row r="27" spans="1:8" x14ac:dyDescent="0.25">
      <c r="A27" t="s">
        <v>16</v>
      </c>
      <c r="B27">
        <v>6.76</v>
      </c>
      <c r="C27">
        <v>26</v>
      </c>
      <c r="D27">
        <f>IFERROR(VLOOKUP(A27,MalRout2019!A:B,2,0), )</f>
        <v>15</v>
      </c>
      <c r="E27">
        <f t="shared" si="0"/>
        <v>11</v>
      </c>
      <c r="F27">
        <f t="shared" si="1"/>
        <v>121</v>
      </c>
      <c r="H27">
        <f>IFERROR(VLOOKUP(A27,MalRout2019!A:C,3,0), )</f>
        <v>0.21227365431081802</v>
      </c>
    </row>
    <row r="28" spans="1:8" x14ac:dyDescent="0.25">
      <c r="A28" t="s">
        <v>32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  <c r="H28">
        <f>IFERROR(VLOOKUP(A28,MalRout2019!A:C,3,0), )</f>
        <v>0.31165107843441275</v>
      </c>
    </row>
    <row r="29" spans="1:8" x14ac:dyDescent="0.25">
      <c r="A29" t="s">
        <v>35</v>
      </c>
      <c r="B29">
        <v>6.71</v>
      </c>
      <c r="C29">
        <v>28</v>
      </c>
      <c r="D29">
        <f>IFERROR(VLOOKUP(A29,MalRout2019!A:B,2,0), )</f>
        <v>30</v>
      </c>
      <c r="E29">
        <f t="shared" si="0"/>
        <v>-2</v>
      </c>
      <c r="F29">
        <f t="shared" si="1"/>
        <v>4</v>
      </c>
      <c r="H29">
        <f>IFERROR(VLOOKUP(A29,MalRout2019!A:C,3,0), )</f>
        <v>0.30938604053856567</v>
      </c>
    </row>
    <row r="30" spans="1:8" x14ac:dyDescent="0.25">
      <c r="A30" t="s">
        <v>36</v>
      </c>
      <c r="B30">
        <v>6.65</v>
      </c>
      <c r="C30">
        <v>29</v>
      </c>
      <c r="D30">
        <f>IFERROR(VLOOKUP(A30,MalRout2019!A:B,2,0), )</f>
        <v>1</v>
      </c>
      <c r="E30">
        <f t="shared" si="0"/>
        <v>28</v>
      </c>
      <c r="F30">
        <f t="shared" si="1"/>
        <v>784</v>
      </c>
      <c r="H30">
        <f>IFERROR(VLOOKUP(A30,MalRout2019!A:C,3,0), )</f>
        <v>5.020317186154314E-2</v>
      </c>
    </row>
    <row r="31" spans="1:8" x14ac:dyDescent="0.25">
      <c r="A31" t="s">
        <v>50</v>
      </c>
      <c r="B31">
        <v>6.62</v>
      </c>
      <c r="C31">
        <v>30</v>
      </c>
      <c r="D31">
        <f>IFERROR(VLOOKUP(A31,MalRout2019!A:B,2,0), )</f>
        <v>55</v>
      </c>
      <c r="E31">
        <f t="shared" si="0"/>
        <v>-25</v>
      </c>
      <c r="F31">
        <f t="shared" si="1"/>
        <v>625</v>
      </c>
      <c r="H31">
        <f>IFERROR(VLOOKUP(A31,MalRout2019!A:C,3,0), )</f>
        <v>0.48354674979603463</v>
      </c>
    </row>
    <row r="32" spans="1:8" x14ac:dyDescent="0.25">
      <c r="A32" t="s">
        <v>3</v>
      </c>
      <c r="B32">
        <v>6.47</v>
      </c>
      <c r="C32">
        <v>31</v>
      </c>
      <c r="D32">
        <f>IFERROR(VLOOKUP(A32,MalRout2019!A:B,2,0), )</f>
        <v>7</v>
      </c>
      <c r="E32">
        <f t="shared" si="0"/>
        <v>24</v>
      </c>
      <c r="F32">
        <f t="shared" si="1"/>
        <v>576</v>
      </c>
      <c r="H32">
        <f>IFERROR(VLOOKUP(A32,MalRout2019!A:C,3,0), )</f>
        <v>0.16979194261652997</v>
      </c>
    </row>
    <row r="33" spans="1:8" x14ac:dyDescent="0.25">
      <c r="A33" t="s">
        <v>52</v>
      </c>
      <c r="B33">
        <v>6.47</v>
      </c>
      <c r="C33">
        <v>32</v>
      </c>
      <c r="D33">
        <f>IFERROR(VLOOKUP(A33,MalRout2019!A:B,2,0), )</f>
        <v>60</v>
      </c>
      <c r="E33">
        <f t="shared" si="0"/>
        <v>-28</v>
      </c>
      <c r="F33">
        <f t="shared" si="1"/>
        <v>784</v>
      </c>
      <c r="H33">
        <f>IFERROR(VLOOKUP(A33,MalRout2019!A:C,3,0), )</f>
        <v>0.54925085004730068</v>
      </c>
    </row>
    <row r="34" spans="1:8" x14ac:dyDescent="0.25">
      <c r="A34" t="s">
        <v>51</v>
      </c>
      <c r="B34">
        <v>6.43</v>
      </c>
      <c r="C34">
        <v>33</v>
      </c>
      <c r="D34">
        <f>IFERROR(VLOOKUP(A34,MalRout2019!A:B,2,0), )</f>
        <v>49</v>
      </c>
      <c r="E34">
        <f t="shared" si="0"/>
        <v>-16</v>
      </c>
      <c r="F34">
        <f t="shared" si="1"/>
        <v>256</v>
      </c>
      <c r="H34">
        <f>IFERROR(VLOOKUP(A34,MalRout2019!A:C,3,0), )</f>
        <v>0.42931198523261827</v>
      </c>
    </row>
    <row r="35" spans="1:8" x14ac:dyDescent="0.25">
      <c r="A35" t="s">
        <v>27</v>
      </c>
      <c r="B35">
        <v>6.41</v>
      </c>
      <c r="C35">
        <v>34</v>
      </c>
      <c r="D35">
        <f>IFERROR(VLOOKUP(A35,MalRout2019!A:B,2,0), )</f>
        <v>57</v>
      </c>
      <c r="E35">
        <f t="shared" si="0"/>
        <v>-23</v>
      </c>
      <c r="F35">
        <f t="shared" si="1"/>
        <v>529</v>
      </c>
      <c r="H35">
        <f>IFERROR(VLOOKUP(A35,MalRout2019!A:C,3,0), )</f>
        <v>0.51431535191506772</v>
      </c>
    </row>
    <row r="36" spans="1:8" x14ac:dyDescent="0.25">
      <c r="A36" t="s">
        <v>37</v>
      </c>
      <c r="B36">
        <v>6.41</v>
      </c>
      <c r="C36">
        <v>35</v>
      </c>
      <c r="D36">
        <f>IFERROR(VLOOKUP(A36,MalRout2019!A:B,2,0), )</f>
        <v>34</v>
      </c>
      <c r="E36">
        <f t="shared" si="0"/>
        <v>1</v>
      </c>
      <c r="F36">
        <f t="shared" si="1"/>
        <v>1</v>
      </c>
      <c r="H36">
        <f>IFERROR(VLOOKUP(A36,MalRout2019!A:C,3,0), )</f>
        <v>0.3239525695339901</v>
      </c>
    </row>
    <row r="37" spans="1:8" x14ac:dyDescent="0.25">
      <c r="A37" t="s">
        <v>22</v>
      </c>
      <c r="B37">
        <v>6.32</v>
      </c>
      <c r="C37">
        <v>36</v>
      </c>
      <c r="D37">
        <f>IFERROR(VLOOKUP(A37,MalRout2019!A:B,2,0), )</f>
        <v>59</v>
      </c>
      <c r="E37">
        <f t="shared" si="0"/>
        <v>-23</v>
      </c>
      <c r="F37">
        <f t="shared" si="1"/>
        <v>529</v>
      </c>
      <c r="H37">
        <f>IFERROR(VLOOKUP(A37,MalRout2019!A:C,3,0), )</f>
        <v>0.54628107085808775</v>
      </c>
    </row>
    <row r="38" spans="1:8" x14ac:dyDescent="0.25">
      <c r="A38" t="s">
        <v>61</v>
      </c>
      <c r="B38">
        <v>6.31</v>
      </c>
      <c r="C38">
        <v>37</v>
      </c>
      <c r="D38">
        <f>IFERROR(VLOOKUP(A38,MalRout2019!A:B,2,0), )</f>
        <v>4</v>
      </c>
      <c r="E38">
        <f t="shared" si="0"/>
        <v>33</v>
      </c>
      <c r="F38">
        <f t="shared" si="1"/>
        <v>1089</v>
      </c>
      <c r="H38">
        <f>IFERROR(VLOOKUP(A38,MalRout2019!A:C,3,0), )</f>
        <v>0.15380027712575087</v>
      </c>
    </row>
    <row r="39" spans="1:8" x14ac:dyDescent="0.25">
      <c r="A39" t="s">
        <v>55</v>
      </c>
      <c r="B39">
        <v>6.29</v>
      </c>
      <c r="C39">
        <v>38</v>
      </c>
      <c r="D39">
        <f>IFERROR(VLOOKUP(A39,MalRout2019!A:B,2,0), )</f>
        <v>47</v>
      </c>
      <c r="E39">
        <f t="shared" si="0"/>
        <v>-9</v>
      </c>
      <c r="F39">
        <f t="shared" si="1"/>
        <v>81</v>
      </c>
      <c r="H39">
        <f>IFERROR(VLOOKUP(A39,MalRout2019!A:C,3,0), )</f>
        <v>0.42482649871951461</v>
      </c>
    </row>
    <row r="40" spans="1:8" x14ac:dyDescent="0.25">
      <c r="A40" t="s">
        <v>54</v>
      </c>
      <c r="B40">
        <v>6.28</v>
      </c>
      <c r="C40">
        <v>39</v>
      </c>
      <c r="D40">
        <f>IFERROR(VLOOKUP(A40,MalRout2019!A:B,2,0), )</f>
        <v>36</v>
      </c>
      <c r="E40">
        <f t="shared" si="0"/>
        <v>3</v>
      </c>
      <c r="F40">
        <f t="shared" si="1"/>
        <v>9</v>
      </c>
      <c r="H40">
        <f>IFERROR(VLOOKUP(A40,MalRout2019!A:C,3,0), )</f>
        <v>0.34059135783433392</v>
      </c>
    </row>
    <row r="41" spans="1:8" x14ac:dyDescent="0.25">
      <c r="A41" t="s">
        <v>77</v>
      </c>
      <c r="B41">
        <v>6.27</v>
      </c>
      <c r="C41">
        <v>40</v>
      </c>
      <c r="D41">
        <f>IFERROR(VLOOKUP(A41,MalRout2019!A:B,2,0), )</f>
        <v>63</v>
      </c>
      <c r="E41">
        <f t="shared" si="0"/>
        <v>-23</v>
      </c>
      <c r="F41">
        <f t="shared" si="1"/>
        <v>529</v>
      </c>
      <c r="H41">
        <f>IFERROR(VLOOKUP(A41,MalRout2019!A:C,3,0), )</f>
        <v>0.71209711615632054</v>
      </c>
    </row>
    <row r="42" spans="1:8" x14ac:dyDescent="0.25">
      <c r="A42" t="s">
        <v>48</v>
      </c>
      <c r="B42">
        <v>6.27</v>
      </c>
      <c r="C42">
        <v>41</v>
      </c>
      <c r="D42">
        <f>IFERROR(VLOOKUP(A42,MalRout2019!A:B,2,0), )</f>
        <v>21</v>
      </c>
      <c r="E42">
        <f t="shared" si="0"/>
        <v>20</v>
      </c>
      <c r="F42">
        <f t="shared" si="1"/>
        <v>400</v>
      </c>
      <c r="H42">
        <f>IFERROR(VLOOKUP(A42,MalRout2019!A:C,3,0), )</f>
        <v>0.23556478314245521</v>
      </c>
    </row>
    <row r="43" spans="1:8" x14ac:dyDescent="0.25">
      <c r="A43" t="s">
        <v>12</v>
      </c>
      <c r="B43">
        <v>6.21</v>
      </c>
      <c r="C43">
        <v>42</v>
      </c>
      <c r="D43">
        <f>IFERROR(VLOOKUP(A43,MalRout2019!A:B,2,0), )</f>
        <v>24</v>
      </c>
      <c r="E43">
        <f t="shared" si="0"/>
        <v>18</v>
      </c>
      <c r="F43">
        <f t="shared" si="1"/>
        <v>324</v>
      </c>
      <c r="H43">
        <f>IFERROR(VLOOKUP(A43,MalRout2019!A:C,3,0), )</f>
        <v>0.27270214291553119</v>
      </c>
    </row>
    <row r="44" spans="1:8" x14ac:dyDescent="0.25">
      <c r="A44" t="s">
        <v>60</v>
      </c>
      <c r="B44">
        <v>6.19</v>
      </c>
      <c r="C44">
        <v>43</v>
      </c>
      <c r="D44">
        <f>IFERROR(VLOOKUP(A44,MalRout2019!A:B,2,0), )</f>
        <v>62</v>
      </c>
      <c r="E44">
        <f t="shared" si="0"/>
        <v>-19</v>
      </c>
      <c r="F44">
        <f t="shared" si="1"/>
        <v>361</v>
      </c>
      <c r="H44">
        <f>IFERROR(VLOOKUP(A44,MalRout2019!A:C,3,0), )</f>
        <v>0.63712446954483581</v>
      </c>
    </row>
    <row r="45" spans="1:8" x14ac:dyDescent="0.25">
      <c r="A45" t="s">
        <v>39</v>
      </c>
      <c r="B45">
        <v>6.18</v>
      </c>
      <c r="C45">
        <v>44</v>
      </c>
      <c r="D45">
        <f>IFERROR(VLOOKUP(A45,MalRout2019!A:B,2,0), )</f>
        <v>22</v>
      </c>
      <c r="E45">
        <f t="shared" si="0"/>
        <v>22</v>
      </c>
      <c r="F45">
        <f t="shared" si="1"/>
        <v>484</v>
      </c>
      <c r="H45">
        <f>IFERROR(VLOOKUP(A45,MalRout2019!A:C,3,0), )</f>
        <v>0.25816447970376577</v>
      </c>
    </row>
    <row r="46" spans="1:8" x14ac:dyDescent="0.25">
      <c r="A46" t="s">
        <v>11</v>
      </c>
      <c r="B46">
        <v>6.14</v>
      </c>
      <c r="C46">
        <v>45</v>
      </c>
      <c r="D46">
        <f>IFERROR(VLOOKUP(A46,MalRout2019!A:B,2,0), )</f>
        <v>23</v>
      </c>
      <c r="E46">
        <f t="shared" si="0"/>
        <v>22</v>
      </c>
      <c r="F46">
        <f t="shared" si="1"/>
        <v>484</v>
      </c>
      <c r="H46">
        <f>IFERROR(VLOOKUP(A46,MalRout2019!A:C,3,0), )</f>
        <v>0.26336317721331676</v>
      </c>
    </row>
    <row r="47" spans="1:8" x14ac:dyDescent="0.25">
      <c r="A47" t="s">
        <v>7</v>
      </c>
      <c r="B47">
        <v>6.08</v>
      </c>
      <c r="C47">
        <v>46</v>
      </c>
      <c r="D47">
        <f>IFERROR(VLOOKUP(A47,MalRout2019!A:B,2,0), )</f>
        <v>32</v>
      </c>
      <c r="E47">
        <f t="shared" si="0"/>
        <v>14</v>
      </c>
      <c r="F47">
        <f t="shared" si="1"/>
        <v>196</v>
      </c>
      <c r="H47">
        <f>IFERROR(VLOOKUP(A47,MalRout2019!A:C,3,0), )</f>
        <v>0.31473106380802574</v>
      </c>
    </row>
    <row r="48" spans="1:8" x14ac:dyDescent="0.25">
      <c r="A48" t="s">
        <v>41</v>
      </c>
      <c r="B48">
        <v>6.07</v>
      </c>
      <c r="C48">
        <v>47</v>
      </c>
      <c r="D48">
        <f>IFERROR(VLOOKUP(A48,MalRout2019!A:B,2,0), )</f>
        <v>26</v>
      </c>
      <c r="E48">
        <f t="shared" si="0"/>
        <v>21</v>
      </c>
      <c r="F48">
        <f t="shared" si="1"/>
        <v>441</v>
      </c>
      <c r="H48">
        <f>IFERROR(VLOOKUP(A48,MalRout2019!A:C,3,0), )</f>
        <v>0.28352217867391344</v>
      </c>
    </row>
    <row r="49" spans="1:8" x14ac:dyDescent="0.25">
      <c r="A49" t="s">
        <v>15</v>
      </c>
      <c r="B49">
        <v>5.91</v>
      </c>
      <c r="C49">
        <v>48</v>
      </c>
      <c r="D49">
        <f>IFERROR(VLOOKUP(A49,MalRout2019!A:B,2,0), )</f>
        <v>54</v>
      </c>
      <c r="E49">
        <f t="shared" si="0"/>
        <v>-6</v>
      </c>
      <c r="F49">
        <f t="shared" si="1"/>
        <v>36</v>
      </c>
      <c r="H49">
        <f>IFERROR(VLOOKUP(A49,MalRout2019!A:C,3,0), )</f>
        <v>0.4733466791076103</v>
      </c>
    </row>
    <row r="50" spans="1:8" x14ac:dyDescent="0.25">
      <c r="A50" t="s">
        <v>10</v>
      </c>
      <c r="B50">
        <v>5.8</v>
      </c>
      <c r="C50">
        <v>49</v>
      </c>
      <c r="D50">
        <f>IFERROR(VLOOKUP(A50,MalRout2019!A:B,2,0), )</f>
        <v>39</v>
      </c>
      <c r="E50">
        <f t="shared" si="0"/>
        <v>10</v>
      </c>
      <c r="F50">
        <f t="shared" si="1"/>
        <v>100</v>
      </c>
      <c r="H50">
        <f>IFERROR(VLOOKUP(A50,MalRout2019!A:C,3,0), )</f>
        <v>0.37655617251930151</v>
      </c>
    </row>
    <row r="51" spans="1:8" x14ac:dyDescent="0.25">
      <c r="A51" t="s">
        <v>42</v>
      </c>
      <c r="B51">
        <v>5.66</v>
      </c>
      <c r="C51">
        <v>50</v>
      </c>
      <c r="D51">
        <f>IFERROR(VLOOKUP(A51,MalRout2019!A:B,2,0), )</f>
        <v>28</v>
      </c>
      <c r="E51">
        <f t="shared" si="0"/>
        <v>22</v>
      </c>
      <c r="F51">
        <f t="shared" si="1"/>
        <v>484</v>
      </c>
      <c r="H51">
        <f>IFERROR(VLOOKUP(A51,MalRout2019!A:C,3,0), )</f>
        <v>0.2989445963663685</v>
      </c>
    </row>
    <row r="52" spans="1:8" x14ac:dyDescent="0.25">
      <c r="A52" t="s">
        <v>1</v>
      </c>
      <c r="B52">
        <v>5.64</v>
      </c>
      <c r="C52">
        <v>51</v>
      </c>
      <c r="D52">
        <f>IFERROR(VLOOKUP(A52,MalRout2019!A:B,2,0), )</f>
        <v>9</v>
      </c>
      <c r="E52">
        <f t="shared" si="0"/>
        <v>42</v>
      </c>
      <c r="F52">
        <f t="shared" si="1"/>
        <v>1764</v>
      </c>
      <c r="H52">
        <f>IFERROR(VLOOKUP(A52,MalRout2019!A:C,3,0), )</f>
        <v>0.18596826106008185</v>
      </c>
    </row>
    <row r="53" spans="1:8" x14ac:dyDescent="0.25">
      <c r="A53" t="s">
        <v>62</v>
      </c>
      <c r="B53">
        <v>5.62</v>
      </c>
      <c r="C53">
        <v>52</v>
      </c>
      <c r="D53">
        <f>IFERROR(VLOOKUP(A53,MalRout2019!A:B,2,0), )</f>
        <v>12</v>
      </c>
      <c r="E53">
        <f t="shared" si="0"/>
        <v>40</v>
      </c>
      <c r="F53">
        <f t="shared" si="1"/>
        <v>1600</v>
      </c>
      <c r="H53">
        <f>IFERROR(VLOOKUP(A53,MalRout2019!A:C,3,0), )</f>
        <v>0.19683115926232195</v>
      </c>
    </row>
    <row r="54" spans="1:8" x14ac:dyDescent="0.25">
      <c r="A54" t="s">
        <v>45</v>
      </c>
      <c r="B54">
        <v>5.48</v>
      </c>
      <c r="C54">
        <v>53</v>
      </c>
      <c r="D54">
        <f>IFERROR(VLOOKUP(A54,MalRout2019!A:B,2,0), )</f>
        <v>46</v>
      </c>
      <c r="E54">
        <f t="shared" si="0"/>
        <v>7</v>
      </c>
      <c r="F54">
        <f t="shared" si="1"/>
        <v>49</v>
      </c>
      <c r="H54">
        <f>IFERROR(VLOOKUP(A54,MalRout2019!A:C,3,0), )</f>
        <v>0.40493505438214794</v>
      </c>
    </row>
    <row r="55" spans="1:8" x14ac:dyDescent="0.25">
      <c r="A55" t="s">
        <v>40</v>
      </c>
      <c r="B55">
        <v>5.44</v>
      </c>
      <c r="C55">
        <v>54</v>
      </c>
      <c r="D55">
        <f>IFERROR(VLOOKUP(A55,MalRout2019!A:B,2,0), )</f>
        <v>35</v>
      </c>
      <c r="E55">
        <f t="shared" si="0"/>
        <v>19</v>
      </c>
      <c r="F55">
        <f t="shared" si="1"/>
        <v>361</v>
      </c>
      <c r="H55">
        <f>IFERROR(VLOOKUP(A55,MalRout2019!A:C,3,0), )</f>
        <v>0.32788924175379053</v>
      </c>
    </row>
    <row r="56" spans="1:8" x14ac:dyDescent="0.25">
      <c r="A56" t="s">
        <v>20</v>
      </c>
      <c r="B56">
        <v>5.4</v>
      </c>
      <c r="C56">
        <v>55</v>
      </c>
      <c r="D56">
        <f>IFERROR(VLOOKUP(A56,MalRout2019!A:B,2,0), )</f>
        <v>53</v>
      </c>
      <c r="E56">
        <f t="shared" si="0"/>
        <v>2</v>
      </c>
      <c r="F56">
        <f t="shared" si="1"/>
        <v>4</v>
      </c>
      <c r="H56">
        <f>IFERROR(VLOOKUP(A56,MalRout2019!A:C,3,0), )</f>
        <v>0.47185162300674788</v>
      </c>
    </row>
    <row r="57" spans="1:8" x14ac:dyDescent="0.25">
      <c r="A57" t="s">
        <v>80</v>
      </c>
      <c r="B57">
        <v>5.28</v>
      </c>
      <c r="C57">
        <v>56</v>
      </c>
      <c r="D57">
        <f>IFERROR(VLOOKUP(A57,MalRout2019!A:B,2,0), )</f>
        <v>51</v>
      </c>
      <c r="E57">
        <f t="shared" si="0"/>
        <v>5</v>
      </c>
      <c r="F57">
        <f t="shared" si="1"/>
        <v>25</v>
      </c>
      <c r="H57">
        <f>IFERROR(VLOOKUP(A57,MalRout2019!A:C,3,0), )</f>
        <v>0.46616295781214967</v>
      </c>
    </row>
    <row r="58" spans="1:8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  <c r="H58">
        <f>IFERROR(VLOOKUP(A58,MalRout2019!A:C,3,0), )</f>
        <v>0.74524069100009327</v>
      </c>
    </row>
    <row r="59" spans="1:8" x14ac:dyDescent="0.25">
      <c r="A59" t="s">
        <v>49</v>
      </c>
      <c r="B59">
        <v>4.8</v>
      </c>
      <c r="C59">
        <v>58</v>
      </c>
      <c r="D59">
        <f>IFERROR(VLOOKUP(A59,MalRout2019!A:B,2,0), )</f>
        <v>16</v>
      </c>
      <c r="E59">
        <f t="shared" si="0"/>
        <v>42</v>
      </c>
      <c r="F59">
        <f t="shared" si="1"/>
        <v>1764</v>
      </c>
      <c r="H59">
        <f>IFERROR(VLOOKUP(A59,MalRout2019!A:C,3,0), )</f>
        <v>0.21295344690447038</v>
      </c>
    </row>
    <row r="60" spans="1:8" x14ac:dyDescent="0.25">
      <c r="A60" t="s">
        <v>82</v>
      </c>
      <c r="B60">
        <v>4.3099999999999996</v>
      </c>
      <c r="C60">
        <v>59</v>
      </c>
      <c r="D60">
        <f>IFERROR(VLOOKUP(A60,MalRout2019!A:B,2,0), )</f>
        <v>8</v>
      </c>
      <c r="E60">
        <f t="shared" si="0"/>
        <v>51</v>
      </c>
      <c r="F60">
        <f t="shared" si="1"/>
        <v>2601</v>
      </c>
      <c r="H60">
        <f>IFERROR(VLOOKUP(A60,MalRout2019!A:C,3,0), )</f>
        <v>0.18018164178462476</v>
      </c>
    </row>
    <row r="61" spans="1:8" x14ac:dyDescent="0.25">
      <c r="A61" t="s">
        <v>59</v>
      </c>
      <c r="B61">
        <v>4.2</v>
      </c>
      <c r="C61">
        <v>60</v>
      </c>
      <c r="D61">
        <f>IFERROR(VLOOKUP(A61,MalRout2019!A:B,2,0), )</f>
        <v>27</v>
      </c>
      <c r="E61">
        <f t="shared" si="0"/>
        <v>33</v>
      </c>
      <c r="F61">
        <f t="shared" si="1"/>
        <v>1089</v>
      </c>
      <c r="H61">
        <f>IFERROR(VLOOKUP(A61,MalRout2019!A:C,3,0), )</f>
        <v>0.29084137045699288</v>
      </c>
    </row>
    <row r="62" spans="1:8" x14ac:dyDescent="0.25">
      <c r="A62" t="s">
        <v>78</v>
      </c>
      <c r="B62">
        <v>3.77</v>
      </c>
      <c r="C62">
        <v>61</v>
      </c>
      <c r="D62">
        <f>IFERROR(VLOOKUP(A62,MalRout2019!A:B,2,0), )</f>
        <v>50</v>
      </c>
      <c r="E62">
        <f t="shared" si="0"/>
        <v>11</v>
      </c>
      <c r="F62">
        <f t="shared" si="1"/>
        <v>121</v>
      </c>
      <c r="H62">
        <f>IFERROR(VLOOKUP(A62,MalRout2019!A:C,3,0), )</f>
        <v>0.43412499842220165</v>
      </c>
    </row>
    <row r="63" spans="1:8" x14ac:dyDescent="0.25">
      <c r="F63">
        <f>SUM(F2:F62)</f>
        <v>36524</v>
      </c>
    </row>
    <row r="64" spans="1:8" x14ac:dyDescent="0.25">
      <c r="F64">
        <f>65*(65^2-1)</f>
        <v>274560</v>
      </c>
    </row>
    <row r="65" spans="6:8" x14ac:dyDescent="0.25">
      <c r="F65">
        <f>1-((6*F63)/F64)</f>
        <v>0.20183566433566436</v>
      </c>
      <c r="H65">
        <f>CORREL(B2:B62,H2:H62)</f>
        <v>-0.11054782197870928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H67"/>
  <sheetViews>
    <sheetView topLeftCell="A46" workbookViewId="0">
      <selection activeCell="A64" sqref="A64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69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0.90981862956071535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  <c r="H2">
        <f>IFERROR(VLOOKUP(A2,MalRout2019!A:C,3,0), )</f>
        <v>0.40112130900943532</v>
      </c>
    </row>
    <row r="3" spans="1:8" x14ac:dyDescent="0.25">
      <c r="A3" t="s">
        <v>14</v>
      </c>
      <c r="B3">
        <v>0.90474540660362091</v>
      </c>
      <c r="C3">
        <v>2</v>
      </c>
      <c r="D3">
        <f>IFERROR(VLOOKUP(A3,MalRout2019!A:B,2,0), )</f>
        <v>43</v>
      </c>
      <c r="E3">
        <f t="shared" ref="E3:E64" si="0">C3-D3</f>
        <v>-41</v>
      </c>
      <c r="F3">
        <f t="shared" ref="F3:F64" si="1">E3^2</f>
        <v>1681</v>
      </c>
      <c r="H3">
        <f>IFERROR(VLOOKUP(A3,MalRout2019!A:C,3,0), )</f>
        <v>0.39579297497180921</v>
      </c>
    </row>
    <row r="4" spans="1:8" x14ac:dyDescent="0.25">
      <c r="A4" t="s">
        <v>19</v>
      </c>
      <c r="B4">
        <v>0.89114402845742546</v>
      </c>
      <c r="C4">
        <v>3</v>
      </c>
      <c r="D4">
        <f>IFERROR(VLOOKUP(A4,MalRout2019!A:B,2,0), )</f>
        <v>3</v>
      </c>
      <c r="E4">
        <f t="shared" si="0"/>
        <v>0</v>
      </c>
      <c r="F4">
        <f t="shared" si="1"/>
        <v>0</v>
      </c>
      <c r="H4">
        <f>IFERROR(VLOOKUP(A4,MalRout2019!A:C,3,0), )</f>
        <v>9.0038402736197981E-2</v>
      </c>
    </row>
    <row r="5" spans="1:8" x14ac:dyDescent="0.25">
      <c r="A5" t="s">
        <v>56</v>
      </c>
      <c r="B5">
        <v>0.86911904853371325</v>
      </c>
      <c r="C5">
        <v>4</v>
      </c>
      <c r="D5">
        <f>IFERROR(VLOOKUP(A5,MalRout2019!A:B,2,0), )</f>
        <v>42</v>
      </c>
      <c r="E5">
        <f t="shared" si="0"/>
        <v>-38</v>
      </c>
      <c r="F5">
        <f t="shared" si="1"/>
        <v>1444</v>
      </c>
      <c r="H5">
        <f>IFERROR(VLOOKUP(A5,MalRout2019!A:C,3,0), )</f>
        <v>0.39420633677030448</v>
      </c>
    </row>
    <row r="6" spans="1:8" x14ac:dyDescent="0.25">
      <c r="A6" t="s">
        <v>26</v>
      </c>
      <c r="B6">
        <v>0.86853559037264649</v>
      </c>
      <c r="C6">
        <v>5</v>
      </c>
      <c r="D6">
        <f>IFERROR(VLOOKUP(A6,MalRout2019!A:B,2,0), )</f>
        <v>2</v>
      </c>
      <c r="E6">
        <f t="shared" si="0"/>
        <v>3</v>
      </c>
      <c r="F6">
        <f t="shared" si="1"/>
        <v>9</v>
      </c>
      <c r="H6">
        <f>IFERROR(VLOOKUP(A6,MalRout2019!A:C,3,0), )</f>
        <v>6.8743439096951978E-2</v>
      </c>
    </row>
    <row r="7" spans="1:8" x14ac:dyDescent="0.25">
      <c r="A7" t="s">
        <v>24</v>
      </c>
      <c r="B7">
        <v>0.86014304896157268</v>
      </c>
      <c r="C7">
        <v>6</v>
      </c>
      <c r="D7">
        <f>IFERROR(VLOOKUP(A7,MalRout2019!A:B,2,0), )</f>
        <v>44</v>
      </c>
      <c r="E7">
        <f t="shared" si="0"/>
        <v>-38</v>
      </c>
      <c r="F7">
        <f t="shared" si="1"/>
        <v>1444</v>
      </c>
      <c r="H7">
        <f>IFERROR(VLOOKUP(A7,MalRout2019!A:C,3,0), )</f>
        <v>0.39628523269096938</v>
      </c>
    </row>
    <row r="8" spans="1:8" x14ac:dyDescent="0.25">
      <c r="A8" t="s">
        <v>57</v>
      </c>
      <c r="B8">
        <v>0.84675328916328274</v>
      </c>
      <c r="C8">
        <v>7</v>
      </c>
      <c r="D8">
        <f>IFERROR(VLOOKUP(A8,MalRout2019!A:B,2,0), )</f>
        <v>38</v>
      </c>
      <c r="E8">
        <f t="shared" si="0"/>
        <v>-31</v>
      </c>
      <c r="F8">
        <f t="shared" si="1"/>
        <v>961</v>
      </c>
      <c r="H8">
        <f>IFERROR(VLOOKUP(A8,MalRout2019!A:C,3,0), )</f>
        <v>0.37645972656714399</v>
      </c>
    </row>
    <row r="9" spans="1:8" x14ac:dyDescent="0.25">
      <c r="A9" t="s">
        <v>30</v>
      </c>
      <c r="B9">
        <v>0.83413355740130823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  <c r="H9">
        <f>IFERROR(VLOOKUP(A9,MalRout2019!A:C,3,0), )</f>
        <v>0.316644947570629</v>
      </c>
    </row>
    <row r="10" spans="1:8" x14ac:dyDescent="0.25">
      <c r="A10" t="s">
        <v>81</v>
      </c>
      <c r="B10">
        <v>0.8144505373517883</v>
      </c>
      <c r="C10">
        <v>9</v>
      </c>
      <c r="D10">
        <f>IFERROR(VLOOKUP(A10,MalRout2019!A:B,2,0), )</f>
        <v>48</v>
      </c>
      <c r="E10">
        <f t="shared" si="0"/>
        <v>-39</v>
      </c>
      <c r="F10">
        <f t="shared" si="1"/>
        <v>1521</v>
      </c>
      <c r="H10">
        <f>IFERROR(VLOOKUP(A10,MalRout2019!A:C,3,0), )</f>
        <v>0.42888829748262569</v>
      </c>
    </row>
    <row r="11" spans="1:8" x14ac:dyDescent="0.25">
      <c r="A11" t="s">
        <v>29</v>
      </c>
      <c r="B11">
        <v>0.78489408968766805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  <c r="H11">
        <f>IFERROR(VLOOKUP(A11,MalRout2019!A:C,3,0), )</f>
        <v>0.27398504006564184</v>
      </c>
    </row>
    <row r="12" spans="1:8" x14ac:dyDescent="0.25">
      <c r="A12" t="s">
        <v>21</v>
      </c>
      <c r="B12">
        <v>0.78471691684668832</v>
      </c>
      <c r="C12">
        <v>11</v>
      </c>
      <c r="D12">
        <f>IFERROR(VLOOKUP(A12,MalRout2019!A:B,2,0), )</f>
        <v>41</v>
      </c>
      <c r="E12">
        <f t="shared" si="0"/>
        <v>-30</v>
      </c>
      <c r="F12">
        <f t="shared" si="1"/>
        <v>900</v>
      </c>
      <c r="H12">
        <f>IFERROR(VLOOKUP(A12,MalRout2019!A:C,3,0), )</f>
        <v>0.39089590878344693</v>
      </c>
    </row>
    <row r="13" spans="1:8" x14ac:dyDescent="0.25">
      <c r="A13" t="s">
        <v>46</v>
      </c>
      <c r="B13">
        <v>0.75050135768661608</v>
      </c>
      <c r="C13">
        <v>12</v>
      </c>
      <c r="D13">
        <f>IFERROR(VLOOKUP(A13,MalRout2019!A:B,2,0), )</f>
        <v>56</v>
      </c>
      <c r="E13">
        <f t="shared" si="0"/>
        <v>-44</v>
      </c>
      <c r="F13">
        <f t="shared" si="1"/>
        <v>1936</v>
      </c>
      <c r="H13">
        <f>IFERROR(VLOOKUP(A13,MalRout2019!A:C,3,0), )</f>
        <v>0.51402033656529278</v>
      </c>
    </row>
    <row r="14" spans="1:8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  <c r="H14">
        <f>IFERROR(VLOOKUP(A14,MalRout2019!A:C,3,0), )</f>
        <v>0.30781682477527383</v>
      </c>
    </row>
    <row r="15" spans="1:8" x14ac:dyDescent="0.25">
      <c r="A15" t="s">
        <v>25</v>
      </c>
      <c r="B15">
        <v>0.73077588687860195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0.19348630565490987</v>
      </c>
    </row>
    <row r="16" spans="1:8" x14ac:dyDescent="0.25">
      <c r="A16" t="s">
        <v>47</v>
      </c>
      <c r="B16">
        <v>0.71953051624654329</v>
      </c>
      <c r="C16">
        <v>15</v>
      </c>
      <c r="D16">
        <f>IFERROR(VLOOKUP(A16,MalRout2019!A:B,2,0), )</f>
        <v>14</v>
      </c>
      <c r="E16">
        <f t="shared" si="0"/>
        <v>1</v>
      </c>
      <c r="F16">
        <f t="shared" si="1"/>
        <v>1</v>
      </c>
      <c r="H16">
        <f>IFERROR(VLOOKUP(A16,MalRout2019!A:C,3,0), )</f>
        <v>0.20880311244750585</v>
      </c>
    </row>
    <row r="17" spans="1:8" x14ac:dyDescent="0.25">
      <c r="A17" t="s">
        <v>43</v>
      </c>
      <c r="B17">
        <v>0.65582951239744636</v>
      </c>
      <c r="C17">
        <v>16</v>
      </c>
      <c r="D17">
        <f>IFERROR(VLOOKUP(A17,MalRout2019!A:B,2,0), )</f>
        <v>20</v>
      </c>
      <c r="E17">
        <f t="shared" si="0"/>
        <v>-4</v>
      </c>
      <c r="F17">
        <f t="shared" si="1"/>
        <v>16</v>
      </c>
      <c r="H17">
        <f>IFERROR(VLOOKUP(A17,MalRout2019!A:C,3,0), )</f>
        <v>0.23191084629857239</v>
      </c>
    </row>
    <row r="18" spans="1:8" x14ac:dyDescent="0.25">
      <c r="A18" t="s">
        <v>5</v>
      </c>
      <c r="B18">
        <v>0.65218020813499789</v>
      </c>
      <c r="C18">
        <v>17</v>
      </c>
      <c r="D18">
        <f>IFERROR(VLOOKUP(A18,MalRout2019!A:B,2,0), )</f>
        <v>19</v>
      </c>
      <c r="E18">
        <f t="shared" si="0"/>
        <v>-2</v>
      </c>
      <c r="F18">
        <f t="shared" si="1"/>
        <v>4</v>
      </c>
      <c r="H18">
        <f>IFERROR(VLOOKUP(A18,MalRout2019!A:C,3,0), )</f>
        <v>0.22565271470077011</v>
      </c>
    </row>
    <row r="19" spans="1:8" x14ac:dyDescent="0.25">
      <c r="A19" t="s">
        <v>51</v>
      </c>
      <c r="B19">
        <v>0.6378767630621609</v>
      </c>
      <c r="C19">
        <v>18</v>
      </c>
      <c r="D19">
        <f>IFERROR(VLOOKUP(A19,MalRout2019!A:B,2,0), )</f>
        <v>49</v>
      </c>
      <c r="E19">
        <f t="shared" si="0"/>
        <v>-31</v>
      </c>
      <c r="F19">
        <f t="shared" si="1"/>
        <v>961</v>
      </c>
      <c r="H19">
        <f>IFERROR(VLOOKUP(A19,MalRout2019!A:C,3,0), )</f>
        <v>0.42931198523261827</v>
      </c>
    </row>
    <row r="20" spans="1:8" x14ac:dyDescent="0.25">
      <c r="A20" t="s">
        <v>12</v>
      </c>
      <c r="B20">
        <v>0.63758377056547877</v>
      </c>
      <c r="C20">
        <v>19</v>
      </c>
      <c r="D20">
        <f>IFERROR(VLOOKUP(A20,MalRout2019!A:B,2,0), )</f>
        <v>24</v>
      </c>
      <c r="E20">
        <f t="shared" si="0"/>
        <v>-5</v>
      </c>
      <c r="F20">
        <f t="shared" si="1"/>
        <v>25</v>
      </c>
      <c r="H20">
        <f>IFERROR(VLOOKUP(A20,MalRout2019!A:C,3,0), )</f>
        <v>0.27270214291553119</v>
      </c>
    </row>
    <row r="21" spans="1:8" x14ac:dyDescent="0.25">
      <c r="A21" t="s">
        <v>27</v>
      </c>
      <c r="B21">
        <v>0.63705958581048239</v>
      </c>
      <c r="C21">
        <v>20</v>
      </c>
      <c r="D21">
        <f>IFERROR(VLOOKUP(A21,MalRout2019!A:B,2,0), )</f>
        <v>57</v>
      </c>
      <c r="E21">
        <f t="shared" si="0"/>
        <v>-37</v>
      </c>
      <c r="F21">
        <f t="shared" si="1"/>
        <v>1369</v>
      </c>
      <c r="H21">
        <f>IFERROR(VLOOKUP(A21,MalRout2019!A:C,3,0), )</f>
        <v>0.51431535191506772</v>
      </c>
    </row>
    <row r="22" spans="1:8" x14ac:dyDescent="0.25">
      <c r="A22" t="s">
        <v>3</v>
      </c>
      <c r="B22">
        <v>0.63147180920575385</v>
      </c>
      <c r="C22">
        <v>21</v>
      </c>
      <c r="D22">
        <f>IFERROR(VLOOKUP(A22,MalRout2019!A:B,2,0), )</f>
        <v>7</v>
      </c>
      <c r="E22">
        <f t="shared" si="0"/>
        <v>14</v>
      </c>
      <c r="F22">
        <f t="shared" si="1"/>
        <v>196</v>
      </c>
      <c r="H22">
        <f>IFERROR(VLOOKUP(A22,MalRout2019!A:C,3,0), )</f>
        <v>0.16979194261652997</v>
      </c>
    </row>
    <row r="23" spans="1:8" x14ac:dyDescent="0.25">
      <c r="A23" t="s">
        <v>28</v>
      </c>
      <c r="B23">
        <v>0.6312964806245045</v>
      </c>
      <c r="C23">
        <v>22</v>
      </c>
      <c r="D23">
        <f>IFERROR(VLOOKUP(A23,MalRout2019!A:B,2,0), )</f>
        <v>52</v>
      </c>
      <c r="E23">
        <f t="shared" si="0"/>
        <v>-30</v>
      </c>
      <c r="F23">
        <f t="shared" si="1"/>
        <v>900</v>
      </c>
      <c r="H23">
        <f>IFERROR(VLOOKUP(A23,MalRout2019!A:C,3,0), )</f>
        <v>0.46715266803494326</v>
      </c>
    </row>
    <row r="24" spans="1:8" x14ac:dyDescent="0.25">
      <c r="A24" t="s">
        <v>38</v>
      </c>
      <c r="B24">
        <v>0.63006288444757819</v>
      </c>
      <c r="C24">
        <v>23</v>
      </c>
      <c r="D24">
        <f>IFERROR(VLOOKUP(A24,MalRout2019!A:B,2,0), )</f>
        <v>37</v>
      </c>
      <c r="E24">
        <f t="shared" si="0"/>
        <v>-14</v>
      </c>
      <c r="F24">
        <f t="shared" si="1"/>
        <v>196</v>
      </c>
      <c r="H24">
        <f>IFERROR(VLOOKUP(A24,MalRout2019!A:C,3,0), )</f>
        <v>0.35724606231279021</v>
      </c>
    </row>
    <row r="25" spans="1:8" x14ac:dyDescent="0.25">
      <c r="A25" t="s">
        <v>16</v>
      </c>
      <c r="B25">
        <v>0.62501315015886783</v>
      </c>
      <c r="C25">
        <v>24</v>
      </c>
      <c r="D25">
        <f>IFERROR(VLOOKUP(A25,MalRout2019!A:B,2,0), )</f>
        <v>15</v>
      </c>
      <c r="E25">
        <f t="shared" si="0"/>
        <v>9</v>
      </c>
      <c r="F25">
        <f t="shared" si="1"/>
        <v>81</v>
      </c>
      <c r="H25">
        <f>IFERROR(VLOOKUP(A25,MalRout2019!A:C,3,0), )</f>
        <v>0.21227365431081802</v>
      </c>
    </row>
    <row r="26" spans="1:8" x14ac:dyDescent="0.25">
      <c r="A26" t="s">
        <v>37</v>
      </c>
      <c r="B26">
        <v>0.6122255150673549</v>
      </c>
      <c r="C26">
        <v>25</v>
      </c>
      <c r="D26">
        <f>IFERROR(VLOOKUP(A26,MalRout2019!A:B,2,0), )</f>
        <v>34</v>
      </c>
      <c r="E26">
        <f t="shared" si="0"/>
        <v>-9</v>
      </c>
      <c r="F26">
        <f t="shared" si="1"/>
        <v>81</v>
      </c>
      <c r="H26">
        <f>IFERROR(VLOOKUP(A26,MalRout2019!A:C,3,0), )</f>
        <v>0.3239525695339901</v>
      </c>
    </row>
    <row r="27" spans="1:8" x14ac:dyDescent="0.25">
      <c r="A27" t="s">
        <v>35</v>
      </c>
      <c r="B27">
        <v>0.59299428778727037</v>
      </c>
      <c r="C27">
        <v>26</v>
      </c>
      <c r="D27">
        <f>IFERROR(VLOOKUP(A27,MalRout2019!A:B,2,0), )</f>
        <v>30</v>
      </c>
      <c r="E27">
        <f t="shared" si="0"/>
        <v>-4</v>
      </c>
      <c r="F27">
        <f t="shared" si="1"/>
        <v>16</v>
      </c>
      <c r="H27">
        <f>IFERROR(VLOOKUP(A27,MalRout2019!A:C,3,0), )</f>
        <v>0.30938604053856567</v>
      </c>
    </row>
    <row r="28" spans="1:8" x14ac:dyDescent="0.25">
      <c r="A28" t="s">
        <v>61</v>
      </c>
      <c r="B28">
        <v>0.58862550177701733</v>
      </c>
      <c r="C28">
        <v>27</v>
      </c>
      <c r="D28">
        <f>IFERROR(VLOOKUP(A28,MalRout2019!A:B,2,0), )</f>
        <v>4</v>
      </c>
      <c r="E28">
        <f t="shared" si="0"/>
        <v>23</v>
      </c>
      <c r="F28">
        <f t="shared" si="1"/>
        <v>529</v>
      </c>
      <c r="H28">
        <f>IFERROR(VLOOKUP(A28,MalRout2019!A:C,3,0), )</f>
        <v>0.15380027712575087</v>
      </c>
    </row>
    <row r="29" spans="1:8" x14ac:dyDescent="0.25">
      <c r="A29" t="s">
        <v>33</v>
      </c>
      <c r="B29">
        <v>0.58527474906641241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  <c r="H29">
        <f>IFERROR(VLOOKUP(A29,MalRout2019!A:C,3,0), )</f>
        <v>0.16799486654671944</v>
      </c>
    </row>
    <row r="30" spans="1:8" x14ac:dyDescent="0.25">
      <c r="A30" t="s">
        <v>31</v>
      </c>
      <c r="B30">
        <v>0.58362599219751221</v>
      </c>
      <c r="C30">
        <v>29</v>
      </c>
      <c r="D30">
        <f>IFERROR(VLOOKUP(A30,MalRout2019!A:B,2,0), )</f>
        <v>58</v>
      </c>
      <c r="E30">
        <f t="shared" si="0"/>
        <v>-29</v>
      </c>
      <c r="F30">
        <f t="shared" si="1"/>
        <v>841</v>
      </c>
      <c r="H30">
        <f>IFERROR(VLOOKUP(A30,MalRout2019!A:C,3,0), )</f>
        <v>0.53023867501522404</v>
      </c>
    </row>
    <row r="31" spans="1:8" x14ac:dyDescent="0.25">
      <c r="A31" t="s">
        <v>36</v>
      </c>
      <c r="B31">
        <v>0.58188038077631887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  <c r="H31">
        <f>IFERROR(VLOOKUP(A31,MalRout2019!A:C,3,0), )</f>
        <v>5.020317186154314E-2</v>
      </c>
    </row>
    <row r="32" spans="1:8" x14ac:dyDescent="0.25">
      <c r="A32" t="s">
        <v>53</v>
      </c>
      <c r="B32">
        <v>0.58035911744637447</v>
      </c>
      <c r="C32">
        <v>31</v>
      </c>
      <c r="D32">
        <f>IFERROR(VLOOKUP(A32,MalRout2019!A:B,2,0), )</f>
        <v>10</v>
      </c>
      <c r="E32">
        <f t="shared" si="0"/>
        <v>21</v>
      </c>
      <c r="F32">
        <f t="shared" si="1"/>
        <v>441</v>
      </c>
      <c r="H32">
        <f>IFERROR(VLOOKUP(A32,MalRout2019!A:C,3,0), )</f>
        <v>0.1890228435085177</v>
      </c>
    </row>
    <row r="33" spans="1:8" x14ac:dyDescent="0.25">
      <c r="A33" t="s">
        <v>48</v>
      </c>
      <c r="B33">
        <v>0.57704606870407349</v>
      </c>
      <c r="C33">
        <v>32</v>
      </c>
      <c r="D33">
        <f>IFERROR(VLOOKUP(A33,MalRout2019!A:B,2,0), )</f>
        <v>21</v>
      </c>
      <c r="E33">
        <f t="shared" si="0"/>
        <v>11</v>
      </c>
      <c r="F33">
        <f t="shared" si="1"/>
        <v>121</v>
      </c>
      <c r="H33">
        <f>IFERROR(VLOOKUP(A33,MalRout2019!A:C,3,0), )</f>
        <v>0.23556478314245521</v>
      </c>
    </row>
    <row r="34" spans="1:8" x14ac:dyDescent="0.25">
      <c r="A34" t="s">
        <v>50</v>
      </c>
      <c r="B34">
        <v>0.55927345319823485</v>
      </c>
      <c r="C34">
        <v>33</v>
      </c>
      <c r="D34">
        <f>IFERROR(VLOOKUP(A34,MalRout2019!A:B,2,0), )</f>
        <v>55</v>
      </c>
      <c r="E34">
        <f t="shared" si="0"/>
        <v>-22</v>
      </c>
      <c r="F34">
        <f t="shared" si="1"/>
        <v>484</v>
      </c>
      <c r="H34">
        <f>IFERROR(VLOOKUP(A34,MalRout2019!A:C,3,0), )</f>
        <v>0.48354674979603463</v>
      </c>
    </row>
    <row r="35" spans="1:8" x14ac:dyDescent="0.25">
      <c r="A35" t="s">
        <v>17</v>
      </c>
      <c r="B35">
        <v>0.55390341326493131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  <c r="H35">
        <f>IFERROR(VLOOKUP(A35,MalRout2019!A:C,3,0), )</f>
        <v>0.21501494763561757</v>
      </c>
    </row>
    <row r="36" spans="1:8" x14ac:dyDescent="0.25">
      <c r="A36" t="s">
        <v>54</v>
      </c>
      <c r="B36">
        <v>0.55299146051697501</v>
      </c>
      <c r="C36">
        <v>35</v>
      </c>
      <c r="D36">
        <f>IFERROR(VLOOKUP(A36,MalRout2019!A:B,2,0), )</f>
        <v>36</v>
      </c>
      <c r="E36">
        <f t="shared" si="0"/>
        <v>-1</v>
      </c>
      <c r="F36">
        <f t="shared" si="1"/>
        <v>1</v>
      </c>
      <c r="H36">
        <f>IFERROR(VLOOKUP(A36,MalRout2019!A:C,3,0), )</f>
        <v>0.34059135783433392</v>
      </c>
    </row>
    <row r="37" spans="1:8" x14ac:dyDescent="0.25">
      <c r="A37" t="s">
        <v>55</v>
      </c>
      <c r="B37">
        <v>0.54019709431738794</v>
      </c>
      <c r="C37">
        <v>36</v>
      </c>
      <c r="D37">
        <f>IFERROR(VLOOKUP(A37,MalRout2019!A:B,2,0), )</f>
        <v>47</v>
      </c>
      <c r="E37">
        <f t="shared" si="0"/>
        <v>-11</v>
      </c>
      <c r="F37">
        <f t="shared" si="1"/>
        <v>121</v>
      </c>
      <c r="H37">
        <f>IFERROR(VLOOKUP(A37,MalRout2019!A:C,3,0), )</f>
        <v>0.42482649871951461</v>
      </c>
    </row>
    <row r="38" spans="1:8" x14ac:dyDescent="0.25">
      <c r="A38" t="s">
        <v>41</v>
      </c>
      <c r="B38">
        <v>0.53325361637866364</v>
      </c>
      <c r="C38">
        <v>37</v>
      </c>
      <c r="D38">
        <f>IFERROR(VLOOKUP(A38,MalRout2019!A:B,2,0), )</f>
        <v>26</v>
      </c>
      <c r="E38">
        <f t="shared" si="0"/>
        <v>11</v>
      </c>
      <c r="F38">
        <f t="shared" si="1"/>
        <v>121</v>
      </c>
      <c r="H38">
        <f>IFERROR(VLOOKUP(A38,MalRout2019!A:C,3,0), )</f>
        <v>0.28352217867391344</v>
      </c>
    </row>
    <row r="39" spans="1:8" x14ac:dyDescent="0.25">
      <c r="A39" t="s">
        <v>39</v>
      </c>
      <c r="B39">
        <v>0.52839816492673453</v>
      </c>
      <c r="C39">
        <v>38</v>
      </c>
      <c r="D39">
        <f>IFERROR(VLOOKUP(A39,MalRout2019!A:B,2,0), )</f>
        <v>22</v>
      </c>
      <c r="E39">
        <f t="shared" si="0"/>
        <v>16</v>
      </c>
      <c r="F39">
        <f t="shared" si="1"/>
        <v>256</v>
      </c>
      <c r="H39">
        <f>IFERROR(VLOOKUP(A39,MalRout2019!A:C,3,0), )</f>
        <v>0.25816447970376577</v>
      </c>
    </row>
    <row r="40" spans="1:8" x14ac:dyDescent="0.25">
      <c r="A40" t="s">
        <v>44</v>
      </c>
      <c r="B40">
        <v>0.52184164560876656</v>
      </c>
      <c r="C40">
        <v>39</v>
      </c>
      <c r="D40">
        <f>IFERROR(VLOOKUP(A40,MalRout2019!A:B,2,0), )</f>
        <v>18</v>
      </c>
      <c r="E40">
        <f t="shared" si="0"/>
        <v>21</v>
      </c>
      <c r="F40">
        <f t="shared" si="1"/>
        <v>441</v>
      </c>
      <c r="H40">
        <f>IFERROR(VLOOKUP(A40,MalRout2019!A:C,3,0), )</f>
        <v>0.22286331657142858</v>
      </c>
    </row>
    <row r="41" spans="1:8" x14ac:dyDescent="0.25">
      <c r="A41" t="s">
        <v>22</v>
      </c>
      <c r="B41">
        <v>0.52008983619241922</v>
      </c>
      <c r="C41">
        <v>40</v>
      </c>
      <c r="D41">
        <f>IFERROR(VLOOKUP(A41,MalRout2019!A:B,2,0), )</f>
        <v>59</v>
      </c>
      <c r="E41">
        <f t="shared" si="0"/>
        <v>-19</v>
      </c>
      <c r="F41">
        <f t="shared" si="1"/>
        <v>361</v>
      </c>
      <c r="H41">
        <f>IFERROR(VLOOKUP(A41,MalRout2019!A:C,3,0), )</f>
        <v>0.54628107085808775</v>
      </c>
    </row>
    <row r="42" spans="1:8" x14ac:dyDescent="0.25">
      <c r="A42" t="s">
        <v>13</v>
      </c>
      <c r="B42">
        <v>0.51810970378139276</v>
      </c>
      <c r="C42">
        <v>41</v>
      </c>
      <c r="D42">
        <f>IFERROR(VLOOKUP(A42,MalRout2019!A:B,2,0), )</f>
        <v>61</v>
      </c>
      <c r="E42">
        <f t="shared" si="0"/>
        <v>-20</v>
      </c>
      <c r="F42">
        <f t="shared" si="1"/>
        <v>400</v>
      </c>
      <c r="H42">
        <f>IFERROR(VLOOKUP(A42,MalRout2019!A:C,3,0), )</f>
        <v>0.57782179133632272</v>
      </c>
    </row>
    <row r="43" spans="1:8" x14ac:dyDescent="0.25">
      <c r="A43" t="s">
        <v>32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  <c r="H43">
        <f>IFERROR(VLOOKUP(A43,MalRout2019!A:C,3,0), )</f>
        <v>0.31165107843441275</v>
      </c>
    </row>
    <row r="44" spans="1:8" x14ac:dyDescent="0.25">
      <c r="A44" t="s">
        <v>10</v>
      </c>
      <c r="B44">
        <v>0.50898789945284473</v>
      </c>
      <c r="C44">
        <v>43</v>
      </c>
      <c r="D44">
        <f>IFERROR(VLOOKUP(A44,MalRout2019!A:B,2,0), )</f>
        <v>39</v>
      </c>
      <c r="E44">
        <f t="shared" si="0"/>
        <v>4</v>
      </c>
      <c r="F44">
        <f t="shared" si="1"/>
        <v>16</v>
      </c>
      <c r="H44">
        <f>IFERROR(VLOOKUP(A44,MalRout2019!A:C,3,0), )</f>
        <v>0.37655617251930151</v>
      </c>
    </row>
    <row r="45" spans="1:8" x14ac:dyDescent="0.25">
      <c r="A45" t="s">
        <v>52</v>
      </c>
      <c r="B45">
        <v>0.48748497532787638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  <c r="H45">
        <f>IFERROR(VLOOKUP(A45,MalRout2019!A:C,3,0), )</f>
        <v>0.54925085004730068</v>
      </c>
    </row>
    <row r="46" spans="1:8" x14ac:dyDescent="0.25">
      <c r="A46" t="s">
        <v>42</v>
      </c>
      <c r="B46">
        <v>0.48700442411163258</v>
      </c>
      <c r="C46">
        <v>45</v>
      </c>
      <c r="D46">
        <f>IFERROR(VLOOKUP(A46,MalRout2019!A:B,2,0), )</f>
        <v>28</v>
      </c>
      <c r="E46">
        <f t="shared" si="0"/>
        <v>17</v>
      </c>
      <c r="F46">
        <f t="shared" si="1"/>
        <v>289</v>
      </c>
      <c r="H46">
        <f>IFERROR(VLOOKUP(A46,MalRout2019!A:C,3,0), )</f>
        <v>0.2989445963663685</v>
      </c>
    </row>
    <row r="47" spans="1:8" x14ac:dyDescent="0.25">
      <c r="A47" t="s">
        <v>8</v>
      </c>
      <c r="B47">
        <v>0.4667243333815268</v>
      </c>
      <c r="C47">
        <v>46</v>
      </c>
      <c r="D47">
        <f>IFERROR(VLOOKUP(A47,MalRout2019!A:B,2,0), )</f>
        <v>40</v>
      </c>
      <c r="E47">
        <f t="shared" si="0"/>
        <v>6</v>
      </c>
      <c r="F47">
        <f t="shared" si="1"/>
        <v>36</v>
      </c>
      <c r="H47">
        <f>IFERROR(VLOOKUP(A47,MalRout2019!A:C,3,0), )</f>
        <v>0.3834995893358305</v>
      </c>
    </row>
    <row r="48" spans="1:8" x14ac:dyDescent="0.25">
      <c r="A48" t="s">
        <v>77</v>
      </c>
      <c r="B48">
        <v>0.45517451139857373</v>
      </c>
      <c r="C48">
        <v>47</v>
      </c>
      <c r="D48">
        <f>IFERROR(VLOOKUP(A48,MalRout2019!A:B,2,0), )</f>
        <v>63</v>
      </c>
      <c r="E48">
        <f t="shared" si="0"/>
        <v>-16</v>
      </c>
      <c r="F48">
        <f t="shared" si="1"/>
        <v>256</v>
      </c>
      <c r="H48">
        <f>IFERROR(VLOOKUP(A48,MalRout2019!A:C,3,0), )</f>
        <v>0.71209711615632054</v>
      </c>
    </row>
    <row r="49" spans="1:8" x14ac:dyDescent="0.25">
      <c r="A49" t="s">
        <v>11</v>
      </c>
      <c r="B49">
        <v>0.45449192726016885</v>
      </c>
      <c r="C49">
        <v>48</v>
      </c>
      <c r="D49">
        <f>IFERROR(VLOOKUP(A49,MalRout2019!A:B,2,0), )</f>
        <v>23</v>
      </c>
      <c r="E49">
        <f t="shared" si="0"/>
        <v>25</v>
      </c>
      <c r="F49">
        <f t="shared" si="1"/>
        <v>625</v>
      </c>
      <c r="H49">
        <f>IFERROR(VLOOKUP(A49,MalRout2019!A:C,3,0), )</f>
        <v>0.26336317721331676</v>
      </c>
    </row>
    <row r="50" spans="1:8" x14ac:dyDescent="0.25">
      <c r="A50" t="s">
        <v>40</v>
      </c>
      <c r="B50">
        <v>0.42044821390996445</v>
      </c>
      <c r="C50">
        <v>49</v>
      </c>
      <c r="D50">
        <f>IFERROR(VLOOKUP(A50,MalRout2019!A:B,2,0), )</f>
        <v>35</v>
      </c>
      <c r="E50">
        <f t="shared" si="0"/>
        <v>14</v>
      </c>
      <c r="F50">
        <f t="shared" si="1"/>
        <v>196</v>
      </c>
      <c r="H50">
        <f>IFERROR(VLOOKUP(A50,MalRout2019!A:C,3,0), )</f>
        <v>0.32788924175379053</v>
      </c>
    </row>
    <row r="51" spans="1:8" x14ac:dyDescent="0.25">
      <c r="A51" t="s">
        <v>62</v>
      </c>
      <c r="B51">
        <v>0.41714472492009746</v>
      </c>
      <c r="C51">
        <v>50</v>
      </c>
      <c r="D51">
        <f>IFERROR(VLOOKUP(A51,MalRout2019!A:B,2,0), )</f>
        <v>12</v>
      </c>
      <c r="E51">
        <f t="shared" si="0"/>
        <v>38</v>
      </c>
      <c r="F51">
        <f t="shared" si="1"/>
        <v>1444</v>
      </c>
      <c r="H51">
        <f>IFERROR(VLOOKUP(A51,MalRout2019!A:C,3,0), )</f>
        <v>0.19683115926232195</v>
      </c>
    </row>
    <row r="52" spans="1:8" x14ac:dyDescent="0.25">
      <c r="A52" t="s">
        <v>7</v>
      </c>
      <c r="B52">
        <v>0.41045956050069637</v>
      </c>
      <c r="C52">
        <v>51</v>
      </c>
      <c r="D52">
        <f>IFERROR(VLOOKUP(A52,MalRout2019!A:B,2,0), )</f>
        <v>32</v>
      </c>
      <c r="E52">
        <f t="shared" si="0"/>
        <v>19</v>
      </c>
      <c r="F52">
        <f t="shared" si="1"/>
        <v>361</v>
      </c>
      <c r="H52">
        <f>IFERROR(VLOOKUP(A52,MalRout2019!A:C,3,0), )</f>
        <v>0.31473106380802574</v>
      </c>
    </row>
    <row r="53" spans="1:8" x14ac:dyDescent="0.25">
      <c r="A53" t="s">
        <v>60</v>
      </c>
      <c r="B53">
        <v>0.40512071436273073</v>
      </c>
      <c r="C53">
        <v>52</v>
      </c>
      <c r="D53">
        <f>IFERROR(VLOOKUP(A53,MalRout2019!A:B,2,0), )</f>
        <v>62</v>
      </c>
      <c r="E53">
        <f t="shared" si="0"/>
        <v>-10</v>
      </c>
      <c r="F53">
        <f t="shared" si="1"/>
        <v>100</v>
      </c>
      <c r="H53">
        <f>IFERROR(VLOOKUP(A53,MalRout2019!A:C,3,0), )</f>
        <v>0.63712446954483581</v>
      </c>
    </row>
    <row r="54" spans="1:8" x14ac:dyDescent="0.25">
      <c r="A54" t="s">
        <v>15</v>
      </c>
      <c r="B54">
        <v>0.40460323022121897</v>
      </c>
      <c r="C54">
        <v>53</v>
      </c>
      <c r="D54">
        <f>IFERROR(VLOOKUP(A54,MalRout2019!A:B,2,0), )</f>
        <v>54</v>
      </c>
      <c r="E54">
        <f t="shared" si="0"/>
        <v>-1</v>
      </c>
      <c r="F54">
        <f t="shared" si="1"/>
        <v>1</v>
      </c>
      <c r="H54">
        <f>IFERROR(VLOOKUP(A54,MalRout2019!A:C,3,0), )</f>
        <v>0.4733466791076103</v>
      </c>
    </row>
    <row r="55" spans="1:8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  <c r="H55">
        <f>IFERROR(VLOOKUP(A55,MalRout2019!A:C,3,0), )</f>
        <v>0.74524069100009327</v>
      </c>
    </row>
    <row r="56" spans="1:8" x14ac:dyDescent="0.25">
      <c r="A56" t="s">
        <v>1</v>
      </c>
      <c r="B56">
        <v>0.39769270524198957</v>
      </c>
      <c r="C56">
        <v>55</v>
      </c>
      <c r="D56">
        <f>IFERROR(VLOOKUP(A56,MalRout2019!A:B,2,0), )</f>
        <v>9</v>
      </c>
      <c r="E56">
        <f t="shared" si="0"/>
        <v>46</v>
      </c>
      <c r="F56">
        <f t="shared" si="1"/>
        <v>2116</v>
      </c>
      <c r="H56">
        <f>IFERROR(VLOOKUP(A56,MalRout2019!A:C,3,0), )</f>
        <v>0.18596826106008185</v>
      </c>
    </row>
    <row r="57" spans="1:8" x14ac:dyDescent="0.25">
      <c r="A57" t="s">
        <v>45</v>
      </c>
      <c r="B57">
        <v>0.37405028747743563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  <c r="H57">
        <f>IFERROR(VLOOKUP(A57,MalRout2019!A:C,3,0), )</f>
        <v>0.40493505438214794</v>
      </c>
    </row>
    <row r="58" spans="1:8" x14ac:dyDescent="0.25">
      <c r="A58" t="s">
        <v>58</v>
      </c>
      <c r="B58">
        <v>0.34482063851533457</v>
      </c>
      <c r="C58">
        <v>57</v>
      </c>
      <c r="D58">
        <f>IFERROR(VLOOKUP(A58,MalRout2019!A:B,2,0), )</f>
        <v>6</v>
      </c>
      <c r="E58">
        <f t="shared" si="0"/>
        <v>51</v>
      </c>
      <c r="F58">
        <f t="shared" si="1"/>
        <v>2601</v>
      </c>
      <c r="H58">
        <f>IFERROR(VLOOKUP(A58,MalRout2019!A:C,3,0), )</f>
        <v>0.16883999057172744</v>
      </c>
    </row>
    <row r="59" spans="1:8" x14ac:dyDescent="0.25">
      <c r="A59" t="s">
        <v>20</v>
      </c>
      <c r="B59">
        <v>0.34470588134898072</v>
      </c>
      <c r="C59">
        <v>58</v>
      </c>
      <c r="D59">
        <f>IFERROR(VLOOKUP(A59,MalRout2019!A:B,2,0), )</f>
        <v>53</v>
      </c>
      <c r="E59">
        <f t="shared" si="0"/>
        <v>5</v>
      </c>
      <c r="F59">
        <f t="shared" si="1"/>
        <v>25</v>
      </c>
      <c r="H59">
        <f>IFERROR(VLOOKUP(A59,MalRout2019!A:C,3,0), )</f>
        <v>0.47185162300674788</v>
      </c>
    </row>
    <row r="60" spans="1:8" x14ac:dyDescent="0.25">
      <c r="A60" t="s">
        <v>80</v>
      </c>
      <c r="B60">
        <v>0.33784643902554545</v>
      </c>
      <c r="C60">
        <v>59</v>
      </c>
      <c r="D60">
        <f>IFERROR(VLOOKUP(A60,MalRout2019!A:B,2,0), )</f>
        <v>51</v>
      </c>
      <c r="E60">
        <f t="shared" si="0"/>
        <v>8</v>
      </c>
      <c r="F60">
        <f t="shared" si="1"/>
        <v>64</v>
      </c>
      <c r="H60">
        <f>IFERROR(VLOOKUP(A60,MalRout2019!A:C,3,0), )</f>
        <v>0.46616295781214967</v>
      </c>
    </row>
    <row r="61" spans="1:8" x14ac:dyDescent="0.25">
      <c r="A61" t="s">
        <v>49</v>
      </c>
      <c r="B61">
        <v>0.30721370592312058</v>
      </c>
      <c r="C61">
        <v>60</v>
      </c>
      <c r="D61">
        <f>IFERROR(VLOOKUP(A61,MalRout2019!A:B,2,0), )</f>
        <v>16</v>
      </c>
      <c r="E61">
        <f t="shared" si="0"/>
        <v>44</v>
      </c>
      <c r="F61">
        <f t="shared" si="1"/>
        <v>1936</v>
      </c>
      <c r="H61">
        <f>IFERROR(VLOOKUP(A61,MalRout2019!A:C,3,0), )</f>
        <v>0.21295344690447038</v>
      </c>
    </row>
    <row r="62" spans="1:8" x14ac:dyDescent="0.25">
      <c r="A62" t="s">
        <v>82</v>
      </c>
      <c r="B62">
        <v>0.2614231986848477</v>
      </c>
      <c r="C62">
        <v>61</v>
      </c>
      <c r="D62">
        <f>IFERROR(VLOOKUP(A62,MalRout2019!A:B,2,0), )</f>
        <v>8</v>
      </c>
      <c r="E62">
        <f t="shared" si="0"/>
        <v>53</v>
      </c>
      <c r="F62">
        <f t="shared" si="1"/>
        <v>2809</v>
      </c>
      <c r="H62">
        <f>IFERROR(VLOOKUP(A62,MalRout2019!A:C,3,0), )</f>
        <v>0.18018164178462476</v>
      </c>
    </row>
    <row r="63" spans="1:8" x14ac:dyDescent="0.25">
      <c r="A63" t="s">
        <v>59</v>
      </c>
      <c r="B63">
        <v>0.22686376566069522</v>
      </c>
      <c r="C63">
        <v>62</v>
      </c>
      <c r="D63">
        <f>IFERROR(VLOOKUP(A63,MalRout2019!A:B,2,0), )</f>
        <v>27</v>
      </c>
      <c r="E63">
        <f t="shared" si="0"/>
        <v>35</v>
      </c>
      <c r="F63">
        <f t="shared" si="1"/>
        <v>1225</v>
      </c>
      <c r="H63">
        <f>IFERROR(VLOOKUP(A63,MalRout2019!A:C,3,0), )</f>
        <v>0.29084137045699288</v>
      </c>
    </row>
    <row r="64" spans="1:8" x14ac:dyDescent="0.25">
      <c r="A64" t="s">
        <v>78</v>
      </c>
      <c r="B64">
        <v>0.21446102966010308</v>
      </c>
      <c r="C64">
        <v>63</v>
      </c>
      <c r="D64">
        <f>IFERROR(VLOOKUP(A64,MalRout2019!A:B,2,0), )</f>
        <v>50</v>
      </c>
      <c r="E64">
        <f t="shared" si="0"/>
        <v>13</v>
      </c>
      <c r="F64">
        <f t="shared" si="1"/>
        <v>169</v>
      </c>
      <c r="H64">
        <f>IFERROR(VLOOKUP(A64,MalRout2019!A:C,3,0), )</f>
        <v>0.43412499842220165</v>
      </c>
    </row>
    <row r="65" spans="6:8" x14ac:dyDescent="0.25">
      <c r="F65">
        <f>SUM(F2:F64)</f>
        <v>37415</v>
      </c>
    </row>
    <row r="66" spans="6:8" x14ac:dyDescent="0.25">
      <c r="F66">
        <f>65*(65^2-1)</f>
        <v>274560</v>
      </c>
    </row>
    <row r="67" spans="6:8" x14ac:dyDescent="0.25">
      <c r="F67">
        <f>1-((6*F65)/F66)</f>
        <v>0.18236451048951052</v>
      </c>
      <c r="H67">
        <f>CORREL(B2:B64,H2:H64)</f>
        <v>-0.14047212270409692</v>
      </c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H68"/>
  <sheetViews>
    <sheetView tabSelected="1" topLeftCell="A52" workbookViewId="0">
      <selection activeCell="H68" sqref="H68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70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26</v>
      </c>
      <c r="B2">
        <v>15</v>
      </c>
      <c r="C2">
        <v>1</v>
      </c>
      <c r="D2">
        <f>IFERROR(VLOOKUP(A2,MalRout2019!A:B,2,0), )</f>
        <v>2</v>
      </c>
      <c r="E2">
        <f>C2-D2</f>
        <v>-1</v>
      </c>
      <c r="F2">
        <f>E2^2</f>
        <v>1</v>
      </c>
      <c r="H2">
        <f>IFERROR(VLOOKUP(A2,MalRout2019!A:C,3,0), )</f>
        <v>6.8743439096951978E-2</v>
      </c>
    </row>
    <row r="3" spans="1:8" x14ac:dyDescent="0.25">
      <c r="A3" t="s">
        <v>19</v>
      </c>
      <c r="B3">
        <v>16</v>
      </c>
      <c r="C3">
        <v>2</v>
      </c>
      <c r="D3">
        <f>IFERROR(VLOOKUP(A3,MalRout2019!A:B,2,0), )</f>
        <v>3</v>
      </c>
      <c r="E3">
        <f t="shared" ref="E3:E65" si="0">C3-D3</f>
        <v>-1</v>
      </c>
      <c r="F3">
        <f t="shared" ref="F3:F65" si="1">E3^2</f>
        <v>1</v>
      </c>
      <c r="H3">
        <f>IFERROR(VLOOKUP(A3,MalRout2019!A:C,3,0), )</f>
        <v>9.0038402736197981E-2</v>
      </c>
    </row>
    <row r="4" spans="1:8" x14ac:dyDescent="0.25">
      <c r="A4" t="s">
        <v>14</v>
      </c>
      <c r="B4">
        <v>18</v>
      </c>
      <c r="C4">
        <v>3</v>
      </c>
      <c r="D4">
        <f>IFERROR(VLOOKUP(A4,MalRout2019!A:B,2,0), )</f>
        <v>43</v>
      </c>
      <c r="E4">
        <f t="shared" si="0"/>
        <v>-40</v>
      </c>
      <c r="F4">
        <f t="shared" si="1"/>
        <v>1600</v>
      </c>
      <c r="H4">
        <f>IFERROR(VLOOKUP(A4,MalRout2019!A:C,3,0), )</f>
        <v>0.39579297497180921</v>
      </c>
    </row>
    <row r="5" spans="1:8" x14ac:dyDescent="0.25">
      <c r="A5" t="s">
        <v>24</v>
      </c>
      <c r="B5">
        <v>20</v>
      </c>
      <c r="C5">
        <v>4</v>
      </c>
      <c r="D5">
        <f>IFERROR(VLOOKUP(A5,MalRout2019!A:B,2,0), )</f>
        <v>44</v>
      </c>
      <c r="E5">
        <f t="shared" si="0"/>
        <v>-40</v>
      </c>
      <c r="F5">
        <f t="shared" si="1"/>
        <v>1600</v>
      </c>
      <c r="H5">
        <f>IFERROR(VLOOKUP(A5,MalRout2019!A:C,3,0), )</f>
        <v>0.39628523269096938</v>
      </c>
    </row>
    <row r="6" spans="1:8" x14ac:dyDescent="0.25">
      <c r="A6" t="s">
        <v>6</v>
      </c>
      <c r="B6">
        <v>22</v>
      </c>
      <c r="C6">
        <v>5</v>
      </c>
      <c r="D6">
        <f>IFERROR(VLOOKUP(A6,MalRout2019!A:B,2,0), )</f>
        <v>45</v>
      </c>
      <c r="E6">
        <f t="shared" si="0"/>
        <v>-40</v>
      </c>
      <c r="F6">
        <f t="shared" si="1"/>
        <v>1600</v>
      </c>
      <c r="H6">
        <f>IFERROR(VLOOKUP(A6,MalRout2019!A:C,3,0), )</f>
        <v>0.40112130900943532</v>
      </c>
    </row>
    <row r="7" spans="1:8" x14ac:dyDescent="0.25">
      <c r="A7" t="s">
        <v>57</v>
      </c>
      <c r="B7">
        <v>23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56</v>
      </c>
      <c r="B8">
        <v>25</v>
      </c>
      <c r="C8">
        <v>7</v>
      </c>
      <c r="D8">
        <f>IFERROR(VLOOKUP(A8,MalRout2019!A:B,2,0), )</f>
        <v>42</v>
      </c>
      <c r="E8">
        <f t="shared" si="0"/>
        <v>-35</v>
      </c>
      <c r="F8">
        <f t="shared" si="1"/>
        <v>1225</v>
      </c>
      <c r="H8">
        <f>IFERROR(VLOOKUP(A8,MalRout2019!A:C,3,0), )</f>
        <v>0.39420633677030448</v>
      </c>
    </row>
    <row r="9" spans="1:8" x14ac:dyDescent="0.25">
      <c r="A9" t="s">
        <v>21</v>
      </c>
      <c r="B9">
        <v>26</v>
      </c>
      <c r="C9">
        <v>8</v>
      </c>
      <c r="D9">
        <f>IFERROR(VLOOKUP(A9,MalRout2019!A:B,2,0), )</f>
        <v>41</v>
      </c>
      <c r="E9">
        <f t="shared" si="0"/>
        <v>-33</v>
      </c>
      <c r="F9">
        <f t="shared" si="1"/>
        <v>1089</v>
      </c>
      <c r="H9">
        <f>IFERROR(VLOOKUP(A9,MalRout2019!A:C,3,0), )</f>
        <v>0.39089590878344693</v>
      </c>
    </row>
    <row r="10" spans="1:8" x14ac:dyDescent="0.25">
      <c r="A10" t="s">
        <v>30</v>
      </c>
      <c r="B10">
        <v>27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  <c r="H10">
        <f>IFERROR(VLOOKUP(A10,MalRout2019!A:C,3,0), )</f>
        <v>0.316644947570629</v>
      </c>
    </row>
    <row r="11" spans="1:8" x14ac:dyDescent="0.25">
      <c r="A11" t="s">
        <v>29</v>
      </c>
      <c r="B11">
        <v>31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  <c r="H11">
        <f>IFERROR(VLOOKUP(A11,MalRout2019!A:C,3,0), )</f>
        <v>0.27398504006564184</v>
      </c>
    </row>
    <row r="12" spans="1:8" x14ac:dyDescent="0.25">
      <c r="A12" t="s">
        <v>81</v>
      </c>
      <c r="B12">
        <v>34</v>
      </c>
      <c r="C12">
        <v>11</v>
      </c>
      <c r="D12">
        <f>IFERROR(VLOOKUP(A12,MalRout2019!A:B,2,0), )</f>
        <v>48</v>
      </c>
      <c r="E12">
        <f t="shared" si="0"/>
        <v>-37</v>
      </c>
      <c r="F12">
        <f t="shared" si="1"/>
        <v>1369</v>
      </c>
      <c r="H12">
        <f>IFERROR(VLOOKUP(A12,MalRout2019!A:C,3,0), )</f>
        <v>0.42888829748262569</v>
      </c>
    </row>
    <row r="13" spans="1:8" x14ac:dyDescent="0.25">
      <c r="A13" t="s">
        <v>47</v>
      </c>
      <c r="B13">
        <v>38</v>
      </c>
      <c r="C13">
        <v>12</v>
      </c>
      <c r="D13">
        <f>IFERROR(VLOOKUP(A13,MalRout2019!A:B,2,0), )</f>
        <v>14</v>
      </c>
      <c r="E13">
        <f t="shared" si="0"/>
        <v>-2</v>
      </c>
      <c r="F13">
        <f t="shared" si="1"/>
        <v>4</v>
      </c>
      <c r="H13">
        <f>IFERROR(VLOOKUP(A13,MalRout2019!A:C,3,0), )</f>
        <v>0.20880311244750585</v>
      </c>
    </row>
    <row r="14" spans="1:8" x14ac:dyDescent="0.25">
      <c r="A14" t="s">
        <v>27</v>
      </c>
      <c r="B14">
        <v>43</v>
      </c>
      <c r="C14">
        <v>13</v>
      </c>
      <c r="D14">
        <f>IFERROR(VLOOKUP(A14,MalRout2019!A:B,2,0), )</f>
        <v>57</v>
      </c>
      <c r="E14">
        <f t="shared" si="0"/>
        <v>-44</v>
      </c>
      <c r="F14">
        <f t="shared" si="1"/>
        <v>1936</v>
      </c>
      <c r="H14">
        <f>IFERROR(VLOOKUP(A14,MalRout2019!A:C,3,0), )</f>
        <v>0.51431535191506772</v>
      </c>
    </row>
    <row r="15" spans="1:8" x14ac:dyDescent="0.25">
      <c r="A15" t="s">
        <v>25</v>
      </c>
      <c r="B15">
        <v>44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0.19348630565490987</v>
      </c>
    </row>
    <row r="16" spans="1:8" x14ac:dyDescent="0.25">
      <c r="A16" t="s">
        <v>43</v>
      </c>
      <c r="B16">
        <v>44</v>
      </c>
      <c r="C16">
        <v>15</v>
      </c>
      <c r="D16">
        <f>IFERROR(VLOOKUP(A16,MalRout2019!A:B,2,0), )</f>
        <v>20</v>
      </c>
      <c r="E16">
        <f t="shared" si="0"/>
        <v>-5</v>
      </c>
      <c r="F16">
        <f t="shared" si="1"/>
        <v>25</v>
      </c>
      <c r="H16">
        <f>IFERROR(VLOOKUP(A16,MalRout2019!A:C,3,0), )</f>
        <v>0.23191084629857239</v>
      </c>
    </row>
    <row r="17" spans="1:8" x14ac:dyDescent="0.25">
      <c r="A17" t="s">
        <v>36</v>
      </c>
      <c r="B17">
        <v>45</v>
      </c>
      <c r="C17">
        <v>16</v>
      </c>
      <c r="D17">
        <f>IFERROR(VLOOKUP(A17,MalRout2019!A:B,2,0), )</f>
        <v>1</v>
      </c>
      <c r="E17">
        <f t="shared" si="0"/>
        <v>15</v>
      </c>
      <c r="F17">
        <f t="shared" si="1"/>
        <v>225</v>
      </c>
      <c r="H17">
        <f>IFERROR(VLOOKUP(A17,MalRout2019!A:C,3,0), )</f>
        <v>5.020317186154314E-2</v>
      </c>
    </row>
    <row r="18" spans="1:8" x14ac:dyDescent="0.25">
      <c r="A18" t="s">
        <v>3</v>
      </c>
      <c r="B18">
        <v>46</v>
      </c>
      <c r="C18">
        <v>17</v>
      </c>
      <c r="D18">
        <f>IFERROR(VLOOKUP(A18,MalRout2019!A:B,2,0), )</f>
        <v>7</v>
      </c>
      <c r="E18">
        <f t="shared" si="0"/>
        <v>10</v>
      </c>
      <c r="F18">
        <f t="shared" si="1"/>
        <v>100</v>
      </c>
      <c r="H18">
        <f>IFERROR(VLOOKUP(A18,MalRout2019!A:C,3,0), )</f>
        <v>0.16979194261652997</v>
      </c>
    </row>
    <row r="19" spans="1:8" x14ac:dyDescent="0.25">
      <c r="A19" t="s">
        <v>12</v>
      </c>
      <c r="B19">
        <v>47</v>
      </c>
      <c r="C19">
        <v>18</v>
      </c>
      <c r="D19">
        <f>IFERROR(VLOOKUP(A19,MalRout2019!A:B,2,0), )</f>
        <v>24</v>
      </c>
      <c r="E19">
        <f t="shared" si="0"/>
        <v>-6</v>
      </c>
      <c r="F19">
        <f t="shared" si="1"/>
        <v>36</v>
      </c>
      <c r="H19">
        <f>IFERROR(VLOOKUP(A19,MalRout2019!A:C,3,0), )</f>
        <v>0.27270214291553119</v>
      </c>
    </row>
    <row r="20" spans="1:8" x14ac:dyDescent="0.25">
      <c r="A20" t="s">
        <v>28</v>
      </c>
      <c r="B20">
        <v>49</v>
      </c>
      <c r="C20">
        <v>19</v>
      </c>
      <c r="D20">
        <f>IFERROR(VLOOKUP(A20,MalRout2019!A:B,2,0), )</f>
        <v>52</v>
      </c>
      <c r="E20">
        <f t="shared" si="0"/>
        <v>-33</v>
      </c>
      <c r="F20">
        <f t="shared" si="1"/>
        <v>1089</v>
      </c>
      <c r="H20">
        <f>IFERROR(VLOOKUP(A20,MalRout2019!A:C,3,0), )</f>
        <v>0.46715266803494326</v>
      </c>
    </row>
    <row r="21" spans="1:8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  <c r="H21">
        <f>IFERROR(VLOOKUP(A21,MalRout2019!A:C,3,0), )</f>
        <v>0.30781682477527383</v>
      </c>
    </row>
    <row r="22" spans="1:8" x14ac:dyDescent="0.25">
      <c r="A22" t="s">
        <v>41</v>
      </c>
      <c r="B22">
        <v>51</v>
      </c>
      <c r="C22">
        <v>21</v>
      </c>
      <c r="D22">
        <f>IFERROR(VLOOKUP(A22,MalRout2019!A:B,2,0), )</f>
        <v>26</v>
      </c>
      <c r="E22">
        <f t="shared" si="0"/>
        <v>-5</v>
      </c>
      <c r="F22">
        <f t="shared" si="1"/>
        <v>25</v>
      </c>
      <c r="H22">
        <f>IFERROR(VLOOKUP(A22,MalRout2019!A:C,3,0), )</f>
        <v>0.28352217867391344</v>
      </c>
    </row>
    <row r="23" spans="1:8" x14ac:dyDescent="0.25">
      <c r="A23" t="s">
        <v>54</v>
      </c>
      <c r="B23">
        <v>53</v>
      </c>
      <c r="C23">
        <v>22</v>
      </c>
      <c r="D23">
        <f>IFERROR(VLOOKUP(A23,MalRout2019!A:B,2,0), )</f>
        <v>36</v>
      </c>
      <c r="E23">
        <f t="shared" si="0"/>
        <v>-14</v>
      </c>
      <c r="F23">
        <f t="shared" si="1"/>
        <v>196</v>
      </c>
      <c r="H23">
        <f>IFERROR(VLOOKUP(A23,MalRout2019!A:C,3,0), )</f>
        <v>0.34059135783433392</v>
      </c>
    </row>
    <row r="24" spans="1:8" x14ac:dyDescent="0.25">
      <c r="A24" t="s">
        <v>51</v>
      </c>
      <c r="B24">
        <v>54</v>
      </c>
      <c r="C24">
        <v>23</v>
      </c>
      <c r="D24">
        <f>IFERROR(VLOOKUP(A24,MalRout2019!A:B,2,0), )</f>
        <v>49</v>
      </c>
      <c r="E24">
        <f t="shared" si="0"/>
        <v>-26</v>
      </c>
      <c r="F24">
        <f t="shared" si="1"/>
        <v>676</v>
      </c>
      <c r="H24">
        <f>IFERROR(VLOOKUP(A24,MalRout2019!A:C,3,0), )</f>
        <v>0.42931198523261827</v>
      </c>
    </row>
    <row r="25" spans="1:8" x14ac:dyDescent="0.25">
      <c r="A25" t="s">
        <v>35</v>
      </c>
      <c r="B25">
        <v>56</v>
      </c>
      <c r="C25">
        <v>24</v>
      </c>
      <c r="D25">
        <f>IFERROR(VLOOKUP(A25,MalRout2019!A:B,2,0), )</f>
        <v>30</v>
      </c>
      <c r="E25">
        <f t="shared" si="0"/>
        <v>-6</v>
      </c>
      <c r="F25">
        <f t="shared" si="1"/>
        <v>36</v>
      </c>
      <c r="H25">
        <f>IFERROR(VLOOKUP(A25,MalRout2019!A:C,3,0), )</f>
        <v>0.30938604053856567</v>
      </c>
    </row>
    <row r="26" spans="1:8" x14ac:dyDescent="0.25">
      <c r="A26" t="s">
        <v>16</v>
      </c>
      <c r="B26">
        <v>57</v>
      </c>
      <c r="C26">
        <v>25</v>
      </c>
      <c r="D26">
        <f>IFERROR(VLOOKUP(A26,MalRout2019!A:B,2,0), )</f>
        <v>15</v>
      </c>
      <c r="E26">
        <f t="shared" si="0"/>
        <v>10</v>
      </c>
      <c r="F26">
        <f t="shared" si="1"/>
        <v>100</v>
      </c>
      <c r="H26">
        <f>IFERROR(VLOOKUP(A26,MalRout2019!A:C,3,0), )</f>
        <v>0.21227365431081802</v>
      </c>
    </row>
    <row r="27" spans="1:8" x14ac:dyDescent="0.25">
      <c r="A27" t="s">
        <v>33</v>
      </c>
      <c r="B27">
        <v>58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0.16799486654671944</v>
      </c>
    </row>
    <row r="28" spans="1:8" x14ac:dyDescent="0.25">
      <c r="A28" t="s">
        <v>53</v>
      </c>
      <c r="B28">
        <v>58</v>
      </c>
      <c r="C28">
        <v>27</v>
      </c>
      <c r="D28">
        <f>IFERROR(VLOOKUP(A28,MalRout2019!A:B,2,0), )</f>
        <v>10</v>
      </c>
      <c r="E28">
        <f t="shared" si="0"/>
        <v>17</v>
      </c>
      <c r="F28">
        <f t="shared" si="1"/>
        <v>289</v>
      </c>
      <c r="H28">
        <f>IFERROR(VLOOKUP(A28,MalRout2019!A:C,3,0), )</f>
        <v>0.1890228435085177</v>
      </c>
    </row>
    <row r="29" spans="1:8" x14ac:dyDescent="0.25">
      <c r="A29" t="s">
        <v>48</v>
      </c>
      <c r="B29">
        <v>61</v>
      </c>
      <c r="C29">
        <v>28</v>
      </c>
      <c r="D29">
        <f>IFERROR(VLOOKUP(A29,MalRout2019!A:B,2,0), )</f>
        <v>21</v>
      </c>
      <c r="E29">
        <f t="shared" si="0"/>
        <v>7</v>
      </c>
      <c r="F29">
        <f t="shared" si="1"/>
        <v>49</v>
      </c>
      <c r="H29">
        <f>IFERROR(VLOOKUP(A29,MalRout2019!A:C,3,0), )</f>
        <v>0.23556478314245521</v>
      </c>
    </row>
    <row r="30" spans="1:8" x14ac:dyDescent="0.25">
      <c r="A30" t="s">
        <v>10</v>
      </c>
      <c r="B30">
        <v>62</v>
      </c>
      <c r="C30">
        <v>29</v>
      </c>
      <c r="D30">
        <f>IFERROR(VLOOKUP(A30,MalRout2019!A:B,2,0), )</f>
        <v>39</v>
      </c>
      <c r="E30">
        <f t="shared" si="0"/>
        <v>-10</v>
      </c>
      <c r="F30">
        <f t="shared" si="1"/>
        <v>100</v>
      </c>
      <c r="H30">
        <f>IFERROR(VLOOKUP(A30,MalRout2019!A:C,3,0), )</f>
        <v>0.37655617251930151</v>
      </c>
    </row>
    <row r="31" spans="1:8" x14ac:dyDescent="0.25">
      <c r="A31" t="s">
        <v>5</v>
      </c>
      <c r="B31">
        <v>63</v>
      </c>
      <c r="C31">
        <v>30</v>
      </c>
      <c r="D31">
        <f>IFERROR(VLOOKUP(A31,MalRout2019!A:B,2,0), )</f>
        <v>19</v>
      </c>
      <c r="E31">
        <f t="shared" si="0"/>
        <v>11</v>
      </c>
      <c r="F31">
        <f t="shared" si="1"/>
        <v>121</v>
      </c>
      <c r="H31">
        <f>IFERROR(VLOOKUP(A31,MalRout2019!A:C,3,0), )</f>
        <v>0.22565271470077011</v>
      </c>
    </row>
    <row r="32" spans="1:8" x14ac:dyDescent="0.25">
      <c r="A32" t="s">
        <v>61</v>
      </c>
      <c r="B32">
        <v>63</v>
      </c>
      <c r="C32">
        <v>31</v>
      </c>
      <c r="D32">
        <f>IFERROR(VLOOKUP(A32,MalRout2019!A:B,2,0), )</f>
        <v>4</v>
      </c>
      <c r="E32">
        <f t="shared" si="0"/>
        <v>27</v>
      </c>
      <c r="F32">
        <f t="shared" si="1"/>
        <v>729</v>
      </c>
      <c r="H32">
        <f>IFERROR(VLOOKUP(A32,MalRout2019!A:C,3,0), )</f>
        <v>0.15380027712575087</v>
      </c>
    </row>
    <row r="33" spans="1:8" x14ac:dyDescent="0.25">
      <c r="A33" t="s">
        <v>38</v>
      </c>
      <c r="B33">
        <v>64</v>
      </c>
      <c r="C33">
        <v>32</v>
      </c>
      <c r="D33">
        <f>IFERROR(VLOOKUP(A33,MalRout2019!A:B,2,0), )</f>
        <v>37</v>
      </c>
      <c r="E33">
        <f t="shared" si="0"/>
        <v>-5</v>
      </c>
      <c r="F33">
        <f t="shared" si="1"/>
        <v>25</v>
      </c>
      <c r="H33">
        <f>IFERROR(VLOOKUP(A33,MalRout2019!A:C,3,0), )</f>
        <v>0.35724606231279021</v>
      </c>
    </row>
    <row r="34" spans="1:8" x14ac:dyDescent="0.25">
      <c r="A34" t="s">
        <v>42</v>
      </c>
      <c r="B34">
        <v>65</v>
      </c>
      <c r="C34">
        <v>33</v>
      </c>
      <c r="D34">
        <f>IFERROR(VLOOKUP(A34,MalRout2019!A:B,2,0), )</f>
        <v>28</v>
      </c>
      <c r="E34">
        <f t="shared" si="0"/>
        <v>5</v>
      </c>
      <c r="F34">
        <f t="shared" si="1"/>
        <v>25</v>
      </c>
      <c r="H34">
        <f>IFERROR(VLOOKUP(A34,MalRout2019!A:C,3,0), )</f>
        <v>0.2989445963663685</v>
      </c>
    </row>
    <row r="35" spans="1:8" x14ac:dyDescent="0.25">
      <c r="A35" t="s">
        <v>17</v>
      </c>
      <c r="B35">
        <v>66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  <c r="H35">
        <f>IFERROR(VLOOKUP(A35,MalRout2019!A:C,3,0), )</f>
        <v>0.21501494763561757</v>
      </c>
    </row>
    <row r="36" spans="1:8" x14ac:dyDescent="0.25">
      <c r="A36" t="s">
        <v>39</v>
      </c>
      <c r="B36">
        <v>66</v>
      </c>
      <c r="C36">
        <v>35</v>
      </c>
      <c r="D36">
        <f>IFERROR(VLOOKUP(A36,MalRout2019!A:B,2,0), )</f>
        <v>22</v>
      </c>
      <c r="E36">
        <f t="shared" si="0"/>
        <v>13</v>
      </c>
      <c r="F36">
        <f t="shared" si="1"/>
        <v>169</v>
      </c>
      <c r="H36">
        <f>IFERROR(VLOOKUP(A36,MalRout2019!A:C,3,0), )</f>
        <v>0.25816447970376577</v>
      </c>
    </row>
    <row r="37" spans="1:8" x14ac:dyDescent="0.25">
      <c r="A37" t="s">
        <v>34</v>
      </c>
      <c r="B37">
        <v>67</v>
      </c>
      <c r="C37">
        <v>36</v>
      </c>
      <c r="D37">
        <f>IFERROR(VLOOKUP(A37,MalRout2019!A:B,2,0), )</f>
        <v>13</v>
      </c>
      <c r="E37">
        <f t="shared" si="0"/>
        <v>23</v>
      </c>
      <c r="F37">
        <f t="shared" si="1"/>
        <v>529</v>
      </c>
      <c r="H37">
        <f>IFERROR(VLOOKUP(A37,MalRout2019!A:C,3,0), )</f>
        <v>0.19686418348602067</v>
      </c>
    </row>
    <row r="38" spans="1:8" x14ac:dyDescent="0.25">
      <c r="A38" t="s">
        <v>46</v>
      </c>
      <c r="B38">
        <v>67</v>
      </c>
      <c r="C38">
        <v>37</v>
      </c>
      <c r="D38">
        <f>IFERROR(VLOOKUP(A38,MalRout2019!A:B,2,0), )</f>
        <v>56</v>
      </c>
      <c r="E38">
        <f t="shared" si="0"/>
        <v>-19</v>
      </c>
      <c r="F38">
        <f t="shared" si="1"/>
        <v>361</v>
      </c>
      <c r="H38">
        <f>IFERROR(VLOOKUP(A38,MalRout2019!A:C,3,0), )</f>
        <v>0.51402033656529278</v>
      </c>
    </row>
    <row r="39" spans="1:8" x14ac:dyDescent="0.25">
      <c r="A39" t="s">
        <v>31</v>
      </c>
      <c r="B39">
        <v>68</v>
      </c>
      <c r="C39">
        <v>38</v>
      </c>
      <c r="D39">
        <f>IFERROR(VLOOKUP(A39,MalRout2019!A:B,2,0), )</f>
        <v>58</v>
      </c>
      <c r="E39">
        <f t="shared" si="0"/>
        <v>-20</v>
      </c>
      <c r="F39">
        <f t="shared" si="1"/>
        <v>400</v>
      </c>
      <c r="H39">
        <f>IFERROR(VLOOKUP(A39,MalRout2019!A:C,3,0), )</f>
        <v>0.53023867501522404</v>
      </c>
    </row>
    <row r="40" spans="1:8" x14ac:dyDescent="0.25">
      <c r="A40" t="s">
        <v>37</v>
      </c>
      <c r="B40">
        <v>69</v>
      </c>
      <c r="C40">
        <v>39</v>
      </c>
      <c r="D40">
        <f>IFERROR(VLOOKUP(A40,MalRout2019!A:B,2,0), )</f>
        <v>34</v>
      </c>
      <c r="E40">
        <f t="shared" si="0"/>
        <v>5</v>
      </c>
      <c r="F40">
        <f t="shared" si="1"/>
        <v>25</v>
      </c>
      <c r="H40">
        <f>IFERROR(VLOOKUP(A40,MalRout2019!A:C,3,0), )</f>
        <v>0.3239525695339901</v>
      </c>
    </row>
    <row r="41" spans="1:8" x14ac:dyDescent="0.25">
      <c r="A41" t="s">
        <v>13</v>
      </c>
      <c r="B41">
        <v>70</v>
      </c>
      <c r="C41">
        <v>40</v>
      </c>
      <c r="D41">
        <f>IFERROR(VLOOKUP(A41,MalRout2019!A:B,2,0), )</f>
        <v>61</v>
      </c>
      <c r="E41">
        <f t="shared" si="0"/>
        <v>-21</v>
      </c>
      <c r="F41">
        <f t="shared" si="1"/>
        <v>441</v>
      </c>
      <c r="H41">
        <f>IFERROR(VLOOKUP(A41,MalRout2019!A:C,3,0), )</f>
        <v>0.57782179133632272</v>
      </c>
    </row>
    <row r="42" spans="1:8" x14ac:dyDescent="0.25">
      <c r="A42" t="s">
        <v>1</v>
      </c>
      <c r="B42">
        <v>73</v>
      </c>
      <c r="C42">
        <v>41</v>
      </c>
      <c r="D42">
        <f>IFERROR(VLOOKUP(A42,MalRout2019!A:B,2,0), )</f>
        <v>9</v>
      </c>
      <c r="E42">
        <f t="shared" si="0"/>
        <v>32</v>
      </c>
      <c r="F42">
        <f t="shared" si="1"/>
        <v>1024</v>
      </c>
      <c r="H42">
        <f>IFERROR(VLOOKUP(A42,MalRout2019!A:C,3,0), )</f>
        <v>0.18596826106008185</v>
      </c>
    </row>
    <row r="43" spans="1:8" x14ac:dyDescent="0.25">
      <c r="A43" t="s">
        <v>40</v>
      </c>
      <c r="B43">
        <v>73</v>
      </c>
      <c r="C43">
        <v>42</v>
      </c>
      <c r="D43">
        <f>IFERROR(VLOOKUP(A43,MalRout2019!A:B,2,0), )</f>
        <v>35</v>
      </c>
      <c r="E43">
        <f t="shared" si="0"/>
        <v>7</v>
      </c>
      <c r="F43">
        <f t="shared" si="1"/>
        <v>49</v>
      </c>
      <c r="H43">
        <f>IFERROR(VLOOKUP(A43,MalRout2019!A:C,3,0), )</f>
        <v>0.32788924175379053</v>
      </c>
    </row>
    <row r="44" spans="1:8" x14ac:dyDescent="0.25">
      <c r="A44" t="s">
        <v>62</v>
      </c>
      <c r="B44">
        <v>74</v>
      </c>
      <c r="C44">
        <v>43</v>
      </c>
      <c r="D44">
        <f>IFERROR(VLOOKUP(A44,MalRout2019!A:B,2,0), )</f>
        <v>12</v>
      </c>
      <c r="E44">
        <f t="shared" si="0"/>
        <v>31</v>
      </c>
      <c r="F44">
        <f t="shared" si="1"/>
        <v>961</v>
      </c>
      <c r="H44">
        <f>IFERROR(VLOOKUP(A44,MalRout2019!A:C,3,0), )</f>
        <v>0.19683115926232195</v>
      </c>
    </row>
    <row r="45" spans="1:8" x14ac:dyDescent="0.25">
      <c r="A45" t="s">
        <v>52</v>
      </c>
      <c r="B45">
        <v>76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  <c r="H45">
        <f>IFERROR(VLOOKUP(A45,MalRout2019!A:C,3,0), )</f>
        <v>0.54925085004730068</v>
      </c>
    </row>
    <row r="46" spans="1:8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  <c r="H46">
        <f>IFERROR(VLOOKUP(A46,MalRout2019!A:C,3,0), )</f>
        <v>0.74524069100009327</v>
      </c>
    </row>
    <row r="47" spans="1:8" x14ac:dyDescent="0.25">
      <c r="A47" t="s">
        <v>82</v>
      </c>
      <c r="B47">
        <v>77</v>
      </c>
      <c r="C47">
        <v>46</v>
      </c>
      <c r="D47">
        <f>IFERROR(VLOOKUP(A47,MalRout2019!A:B,2,0), )</f>
        <v>8</v>
      </c>
      <c r="E47">
        <f t="shared" si="0"/>
        <v>38</v>
      </c>
      <c r="F47">
        <f t="shared" si="1"/>
        <v>1444</v>
      </c>
      <c r="H47">
        <f>IFERROR(VLOOKUP(A47,MalRout2019!A:C,3,0), )</f>
        <v>0.18018164178462476</v>
      </c>
    </row>
    <row r="48" spans="1:8" x14ac:dyDescent="0.25">
      <c r="A48" t="s">
        <v>50</v>
      </c>
      <c r="B48">
        <v>77</v>
      </c>
      <c r="C48">
        <v>47</v>
      </c>
      <c r="D48">
        <f>IFERROR(VLOOKUP(A48,MalRout2019!A:B,2,0), )</f>
        <v>55</v>
      </c>
      <c r="E48">
        <f t="shared" si="0"/>
        <v>-8</v>
      </c>
      <c r="F48">
        <f t="shared" si="1"/>
        <v>64</v>
      </c>
      <c r="H48">
        <f>IFERROR(VLOOKUP(A48,MalRout2019!A:C,3,0), )</f>
        <v>0.48354674979603463</v>
      </c>
    </row>
    <row r="49" spans="1:8" x14ac:dyDescent="0.25">
      <c r="A49" t="s">
        <v>55</v>
      </c>
      <c r="B49">
        <v>78</v>
      </c>
      <c r="C49">
        <v>48</v>
      </c>
      <c r="D49">
        <f>IFERROR(VLOOKUP(A49,MalRout2019!A:B,2,0), )</f>
        <v>47</v>
      </c>
      <c r="E49">
        <f t="shared" si="0"/>
        <v>1</v>
      </c>
      <c r="F49">
        <f t="shared" si="1"/>
        <v>1</v>
      </c>
      <c r="H49">
        <f>IFERROR(VLOOKUP(A49,MalRout2019!A:C,3,0), )</f>
        <v>0.42482649871951461</v>
      </c>
    </row>
    <row r="50" spans="1:8" x14ac:dyDescent="0.25">
      <c r="A50" t="s">
        <v>44</v>
      </c>
      <c r="B50">
        <v>79</v>
      </c>
      <c r="C50">
        <v>49</v>
      </c>
      <c r="D50">
        <f>IFERROR(VLOOKUP(A50,MalRout2019!A:B,2,0), )</f>
        <v>18</v>
      </c>
      <c r="E50">
        <f t="shared" si="0"/>
        <v>31</v>
      </c>
      <c r="F50">
        <f t="shared" si="1"/>
        <v>961</v>
      </c>
      <c r="H50">
        <f>IFERROR(VLOOKUP(A50,MalRout2019!A:C,3,0), )</f>
        <v>0.22286331657142858</v>
      </c>
    </row>
    <row r="51" spans="1:8" x14ac:dyDescent="0.25">
      <c r="A51" t="s">
        <v>59</v>
      </c>
      <c r="B51">
        <v>81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  <c r="H51">
        <f>IFERROR(VLOOKUP(A51,MalRout2019!A:C,3,0), )</f>
        <v>0.29084137045699288</v>
      </c>
    </row>
    <row r="52" spans="1:8" x14ac:dyDescent="0.25">
      <c r="A52" t="s">
        <v>11</v>
      </c>
      <c r="B52">
        <v>83</v>
      </c>
      <c r="C52">
        <v>51</v>
      </c>
      <c r="D52">
        <f>IFERROR(VLOOKUP(A52,MalRout2019!A:B,2,0), )</f>
        <v>23</v>
      </c>
      <c r="E52">
        <f t="shared" si="0"/>
        <v>28</v>
      </c>
      <c r="F52">
        <f t="shared" si="1"/>
        <v>784</v>
      </c>
      <c r="H52">
        <f>IFERROR(VLOOKUP(A52,MalRout2019!A:C,3,0), )</f>
        <v>0.26336317721331676</v>
      </c>
    </row>
    <row r="53" spans="1:8" x14ac:dyDescent="0.25">
      <c r="A53" t="s">
        <v>77</v>
      </c>
      <c r="B53">
        <v>83</v>
      </c>
      <c r="C53">
        <v>52</v>
      </c>
      <c r="D53">
        <f>IFERROR(VLOOKUP(A53,MalRout2019!A:B,2,0), )</f>
        <v>63</v>
      </c>
      <c r="E53">
        <f t="shared" si="0"/>
        <v>-11</v>
      </c>
      <c r="F53">
        <f t="shared" si="1"/>
        <v>121</v>
      </c>
      <c r="H53">
        <f>IFERROR(VLOOKUP(A53,MalRout2019!A:C,3,0), )</f>
        <v>0.71209711615632054</v>
      </c>
    </row>
    <row r="54" spans="1:8" x14ac:dyDescent="0.25">
      <c r="A54" t="s">
        <v>60</v>
      </c>
      <c r="B54">
        <v>84</v>
      </c>
      <c r="C54">
        <v>53</v>
      </c>
      <c r="D54">
        <f>IFERROR(VLOOKUP(A54,MalRout2019!A:B,2,0), )</f>
        <v>62</v>
      </c>
      <c r="E54">
        <f t="shared" si="0"/>
        <v>-9</v>
      </c>
      <c r="F54">
        <f t="shared" si="1"/>
        <v>81</v>
      </c>
      <c r="H54">
        <f>IFERROR(VLOOKUP(A54,MalRout2019!A:C,3,0), )</f>
        <v>0.63712446954483581</v>
      </c>
    </row>
    <row r="55" spans="1:8" x14ac:dyDescent="0.25">
      <c r="A55" t="s">
        <v>32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  <c r="H55">
        <f>IFERROR(VLOOKUP(A55,MalRout2019!A:C,3,0), )</f>
        <v>0.31165107843441275</v>
      </c>
    </row>
    <row r="56" spans="1:8" x14ac:dyDescent="0.25">
      <c r="A56" t="s">
        <v>20</v>
      </c>
      <c r="B56">
        <v>86</v>
      </c>
      <c r="C56">
        <v>55</v>
      </c>
      <c r="D56">
        <f>IFERROR(VLOOKUP(A56,MalRout2019!A:B,2,0), )</f>
        <v>53</v>
      </c>
      <c r="E56">
        <f t="shared" si="0"/>
        <v>2</v>
      </c>
      <c r="F56">
        <f t="shared" si="1"/>
        <v>4</v>
      </c>
      <c r="H56">
        <f>IFERROR(VLOOKUP(A56,MalRout2019!A:C,3,0), )</f>
        <v>0.47185162300674788</v>
      </c>
    </row>
    <row r="57" spans="1:8" x14ac:dyDescent="0.25">
      <c r="A57" t="s">
        <v>45</v>
      </c>
      <c r="B57">
        <v>86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  <c r="H57">
        <f>IFERROR(VLOOKUP(A57,MalRout2019!A:C,3,0), )</f>
        <v>0.40493505438214794</v>
      </c>
    </row>
    <row r="58" spans="1:8" x14ac:dyDescent="0.25">
      <c r="A58" t="s">
        <v>49</v>
      </c>
      <c r="B58">
        <v>86</v>
      </c>
      <c r="C58">
        <v>57</v>
      </c>
      <c r="D58">
        <f>IFERROR(VLOOKUP(A58,MalRout2019!A:B,2,0), )</f>
        <v>16</v>
      </c>
      <c r="E58">
        <f t="shared" si="0"/>
        <v>41</v>
      </c>
      <c r="F58">
        <f t="shared" si="1"/>
        <v>1681</v>
      </c>
      <c r="H58">
        <f>IFERROR(VLOOKUP(A58,MalRout2019!A:C,3,0), )</f>
        <v>0.21295344690447038</v>
      </c>
    </row>
    <row r="59" spans="1:8" x14ac:dyDescent="0.25">
      <c r="A59" t="s">
        <v>8</v>
      </c>
      <c r="B59">
        <v>87</v>
      </c>
      <c r="C59">
        <v>58</v>
      </c>
      <c r="D59">
        <f>IFERROR(VLOOKUP(A59,MalRout2019!A:B,2,0), )</f>
        <v>40</v>
      </c>
      <c r="E59">
        <f t="shared" si="0"/>
        <v>18</v>
      </c>
      <c r="F59">
        <f t="shared" si="1"/>
        <v>324</v>
      </c>
      <c r="H59">
        <f>IFERROR(VLOOKUP(A59,MalRout2019!A:C,3,0), )</f>
        <v>0.3834995893358305</v>
      </c>
    </row>
    <row r="60" spans="1:8" x14ac:dyDescent="0.25">
      <c r="A60" t="s">
        <v>15</v>
      </c>
      <c r="B60">
        <v>87</v>
      </c>
      <c r="C60">
        <v>59</v>
      </c>
      <c r="D60">
        <f>IFERROR(VLOOKUP(A60,MalRout2019!A:B,2,0), )</f>
        <v>54</v>
      </c>
      <c r="E60">
        <f t="shared" si="0"/>
        <v>5</v>
      </c>
      <c r="F60">
        <f t="shared" si="1"/>
        <v>25</v>
      </c>
      <c r="H60">
        <f>IFERROR(VLOOKUP(A60,MalRout2019!A:C,3,0), )</f>
        <v>0.4733466791076103</v>
      </c>
    </row>
    <row r="61" spans="1:8" x14ac:dyDescent="0.25">
      <c r="A61" t="s">
        <v>22</v>
      </c>
      <c r="B61">
        <v>87</v>
      </c>
      <c r="C61">
        <v>60</v>
      </c>
      <c r="D61">
        <f>IFERROR(VLOOKUP(A61,MalRout2019!A:B,2,0), )</f>
        <v>59</v>
      </c>
      <c r="E61">
        <f t="shared" si="0"/>
        <v>1</v>
      </c>
      <c r="F61">
        <f t="shared" si="1"/>
        <v>1</v>
      </c>
      <c r="H61">
        <f>IFERROR(VLOOKUP(A61,MalRout2019!A:C,3,0), )</f>
        <v>0.54628107085808775</v>
      </c>
    </row>
    <row r="62" spans="1:8" x14ac:dyDescent="0.25">
      <c r="A62" t="s">
        <v>7</v>
      </c>
      <c r="B62">
        <v>90</v>
      </c>
      <c r="C62">
        <v>61</v>
      </c>
      <c r="D62">
        <f>IFERROR(VLOOKUP(A62,MalRout2019!A:B,2,0), )</f>
        <v>32</v>
      </c>
      <c r="E62">
        <f t="shared" si="0"/>
        <v>29</v>
      </c>
      <c r="F62">
        <f t="shared" si="1"/>
        <v>841</v>
      </c>
      <c r="H62">
        <f>IFERROR(VLOOKUP(A62,MalRout2019!A:C,3,0), )</f>
        <v>0.31473106380802574</v>
      </c>
    </row>
    <row r="63" spans="1:8" x14ac:dyDescent="0.25">
      <c r="A63" t="s">
        <v>80</v>
      </c>
      <c r="B63">
        <v>90</v>
      </c>
      <c r="C63">
        <v>62</v>
      </c>
      <c r="D63">
        <f>IFERROR(VLOOKUP(A63,MalRout2019!A:B,2,0), )</f>
        <v>51</v>
      </c>
      <c r="E63">
        <f t="shared" si="0"/>
        <v>11</v>
      </c>
      <c r="F63">
        <f t="shared" si="1"/>
        <v>121</v>
      </c>
      <c r="H63">
        <f>IFERROR(VLOOKUP(A63,MalRout2019!A:C,3,0), )</f>
        <v>0.46616295781214967</v>
      </c>
    </row>
    <row r="64" spans="1:8" x14ac:dyDescent="0.25">
      <c r="A64" t="s">
        <v>78</v>
      </c>
      <c r="B64">
        <v>90</v>
      </c>
      <c r="C64">
        <v>63</v>
      </c>
      <c r="D64">
        <f>IFERROR(VLOOKUP(A64,MalRout2019!A:B,2,0), )</f>
        <v>50</v>
      </c>
      <c r="E64">
        <f t="shared" si="0"/>
        <v>13</v>
      </c>
      <c r="F64">
        <f t="shared" si="1"/>
        <v>169</v>
      </c>
      <c r="H64">
        <f>IFERROR(VLOOKUP(A64,MalRout2019!A:C,3,0), )</f>
        <v>0.43412499842220165</v>
      </c>
    </row>
    <row r="65" spans="1:8" x14ac:dyDescent="0.25">
      <c r="A65" t="s">
        <v>58</v>
      </c>
      <c r="B65">
        <v>95</v>
      </c>
      <c r="C65">
        <v>64</v>
      </c>
      <c r="D65">
        <f>IFERROR(VLOOKUP(A65,MalRout2019!A:B,2,0), )</f>
        <v>6</v>
      </c>
      <c r="E65">
        <f t="shared" si="0"/>
        <v>58</v>
      </c>
      <c r="F65">
        <f t="shared" si="1"/>
        <v>3364</v>
      </c>
      <c r="H65">
        <f>IFERROR(VLOOKUP(A65,MalRout2019!A:C,3,0), )</f>
        <v>0.16883999057172744</v>
      </c>
    </row>
    <row r="66" spans="1:8" x14ac:dyDescent="0.25">
      <c r="F66">
        <f>SUM(F2:F65)</f>
        <v>32636</v>
      </c>
    </row>
    <row r="67" spans="1:8" x14ac:dyDescent="0.25">
      <c r="F67">
        <f>65*(65^2-1)</f>
        <v>274560</v>
      </c>
    </row>
    <row r="68" spans="1:8" x14ac:dyDescent="0.25">
      <c r="F68">
        <f>1-((6*F66)/F67)</f>
        <v>0.28680069930069929</v>
      </c>
      <c r="H68">
        <f>CORREL(B2:B65,H2:H65)</f>
        <v>0.26116042140867129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customXml/itemProps2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MalRout2019</vt:lpstr>
      <vt:lpstr>GDP2017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2019-02-11T14:29:07Z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