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nikna\Desktop\Politics of Routing\indexes\"/>
    </mc:Choice>
  </mc:AlternateContent>
  <xr:revisionPtr revIDLastSave="0" documentId="13_ncr:1_{9CA95FF0-67F9-42DD-93B5-41A7E5FEC5FE}" xr6:coauthVersionLast="40" xr6:coauthVersionMax="40" xr10:uidLastSave="{00000000-0000-0000-0000-000000000000}"/>
  <bookViews>
    <workbookView xWindow="7230" yWindow="1305" windowWidth="19125" windowHeight="12585" tabRatio="658" activeTab="2" xr2:uid="{00000000-000D-0000-FFFF-FFFF00000000}"/>
  </bookViews>
  <sheets>
    <sheet name="MalRout2019" sheetId="11" r:id="rId1"/>
    <sheet name="GDP2017" sheetId="12" r:id="rId2"/>
    <sheet name="FOTN2018" sheetId="1" r:id="rId3"/>
    <sheet name="HFI2015Short" sheetId="4" r:id="rId4"/>
    <sheet name="HFI2016Short" sheetId="6" r:id="rId5"/>
    <sheet name="SoWL2018Short" sheetId="8" r:id="rId6"/>
    <sheet name="FOTP2017Short" sheetId="10" r:id="rId7"/>
  </sheets>
  <definedNames>
    <definedName name="_xlnm._FilterDatabase" localSheetId="3" hidden="1">HFI2015Short!$A$1:$B$60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7" i="12" l="1"/>
  <c r="F67" i="10"/>
  <c r="F66" i="8"/>
  <c r="F64" i="6"/>
  <c r="F62" i="4"/>
  <c r="J67" i="1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2" i="10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2" i="8"/>
  <c r="H61" i="6"/>
  <c r="H62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L71" i="12"/>
  <c r="K66" i="12"/>
  <c r="L3" i="12"/>
  <c r="L4" i="12"/>
  <c r="L9" i="12"/>
  <c r="L11" i="12"/>
  <c r="L12" i="12"/>
  <c r="L17" i="12"/>
  <c r="L19" i="12"/>
  <c r="L20" i="12"/>
  <c r="L25" i="12"/>
  <c r="L27" i="12"/>
  <c r="L28" i="12"/>
  <c r="L33" i="12"/>
  <c r="L35" i="12"/>
  <c r="L36" i="12"/>
  <c r="L41" i="12"/>
  <c r="L43" i="12"/>
  <c r="L44" i="12"/>
  <c r="L49" i="12"/>
  <c r="L51" i="12"/>
  <c r="L52" i="12"/>
  <c r="L57" i="12"/>
  <c r="L59" i="12"/>
  <c r="L60" i="12"/>
  <c r="L65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2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2"/>
  <c r="B66" i="12"/>
  <c r="I3" i="12"/>
  <c r="I8" i="12"/>
  <c r="I10" i="12"/>
  <c r="I11" i="12"/>
  <c r="I16" i="12"/>
  <c r="I18" i="12"/>
  <c r="I19" i="12"/>
  <c r="I24" i="12"/>
  <c r="I26" i="12"/>
  <c r="I27" i="12"/>
  <c r="I32" i="12"/>
  <c r="I34" i="12"/>
  <c r="I35" i="12"/>
  <c r="I40" i="12"/>
  <c r="I42" i="12"/>
  <c r="I43" i="12"/>
  <c r="I48" i="12"/>
  <c r="I50" i="12"/>
  <c r="I51" i="12"/>
  <c r="I56" i="12"/>
  <c r="I59" i="12"/>
  <c r="I64" i="12"/>
  <c r="H5" i="12"/>
  <c r="L5" i="12" s="1"/>
  <c r="H6" i="12"/>
  <c r="L6" i="12" s="1"/>
  <c r="H7" i="12"/>
  <c r="L7" i="12" s="1"/>
  <c r="H8" i="12"/>
  <c r="L8" i="12" s="1"/>
  <c r="H9" i="12"/>
  <c r="I9" i="12" s="1"/>
  <c r="H10" i="12"/>
  <c r="L10" i="12" s="1"/>
  <c r="H11" i="12"/>
  <c r="H12" i="12"/>
  <c r="I12" i="12" s="1"/>
  <c r="H13" i="12"/>
  <c r="L13" i="12" s="1"/>
  <c r="H14" i="12"/>
  <c r="L14" i="12" s="1"/>
  <c r="H15" i="12"/>
  <c r="L15" i="12" s="1"/>
  <c r="H16" i="12"/>
  <c r="L16" i="12" s="1"/>
  <c r="H17" i="12"/>
  <c r="I17" i="12" s="1"/>
  <c r="H18" i="12"/>
  <c r="L18" i="12" s="1"/>
  <c r="H19" i="12"/>
  <c r="H20" i="12"/>
  <c r="I20" i="12" s="1"/>
  <c r="H21" i="12"/>
  <c r="L21" i="12" s="1"/>
  <c r="H22" i="12"/>
  <c r="L22" i="12" s="1"/>
  <c r="H23" i="12"/>
  <c r="L23" i="12" s="1"/>
  <c r="H24" i="12"/>
  <c r="L24" i="12" s="1"/>
  <c r="H25" i="12"/>
  <c r="I25" i="12" s="1"/>
  <c r="H26" i="12"/>
  <c r="L26" i="12" s="1"/>
  <c r="H27" i="12"/>
  <c r="H28" i="12"/>
  <c r="I28" i="12" s="1"/>
  <c r="H29" i="12"/>
  <c r="L29" i="12" s="1"/>
  <c r="H30" i="12"/>
  <c r="L30" i="12" s="1"/>
  <c r="H31" i="12"/>
  <c r="L31" i="12" s="1"/>
  <c r="H32" i="12"/>
  <c r="L32" i="12" s="1"/>
  <c r="H33" i="12"/>
  <c r="I33" i="12" s="1"/>
  <c r="H34" i="12"/>
  <c r="L34" i="12" s="1"/>
  <c r="H35" i="12"/>
  <c r="H36" i="12"/>
  <c r="I36" i="12" s="1"/>
  <c r="H37" i="12"/>
  <c r="L37" i="12" s="1"/>
  <c r="H38" i="12"/>
  <c r="L38" i="12" s="1"/>
  <c r="H39" i="12"/>
  <c r="L39" i="12" s="1"/>
  <c r="H40" i="12"/>
  <c r="L40" i="12" s="1"/>
  <c r="H41" i="12"/>
  <c r="I41" i="12" s="1"/>
  <c r="H42" i="12"/>
  <c r="L42" i="12" s="1"/>
  <c r="H43" i="12"/>
  <c r="H44" i="12"/>
  <c r="I44" i="12" s="1"/>
  <c r="H45" i="12"/>
  <c r="L45" i="12" s="1"/>
  <c r="H46" i="12"/>
  <c r="L46" i="12" s="1"/>
  <c r="H47" i="12"/>
  <c r="L47" i="12" s="1"/>
  <c r="H48" i="12"/>
  <c r="L48" i="12" s="1"/>
  <c r="H49" i="12"/>
  <c r="I49" i="12" s="1"/>
  <c r="H50" i="12"/>
  <c r="L50" i="12" s="1"/>
  <c r="H51" i="12"/>
  <c r="H52" i="12"/>
  <c r="I52" i="12" s="1"/>
  <c r="H53" i="12"/>
  <c r="L53" i="12" s="1"/>
  <c r="H54" i="12"/>
  <c r="L54" i="12" s="1"/>
  <c r="H55" i="12"/>
  <c r="L55" i="12" s="1"/>
  <c r="H56" i="12"/>
  <c r="L56" i="12" s="1"/>
  <c r="H57" i="12"/>
  <c r="I57" i="12" s="1"/>
  <c r="H58" i="12"/>
  <c r="I58" i="12" s="1"/>
  <c r="H59" i="12"/>
  <c r="H60" i="12"/>
  <c r="I60" i="12" s="1"/>
  <c r="H61" i="12"/>
  <c r="L61" i="12" s="1"/>
  <c r="H62" i="12"/>
  <c r="L62" i="12" s="1"/>
  <c r="H63" i="12"/>
  <c r="L63" i="12" s="1"/>
  <c r="H64" i="12"/>
  <c r="L64" i="12" s="1"/>
  <c r="H65" i="12"/>
  <c r="I65" i="12" s="1"/>
  <c r="H3" i="12"/>
  <c r="H4" i="12"/>
  <c r="I4" i="12" s="1"/>
  <c r="H2" i="12"/>
  <c r="L2" i="12" s="1"/>
  <c r="G66" i="12"/>
  <c r="I2" i="12" l="1"/>
  <c r="L58" i="12"/>
  <c r="L66" i="12" s="1"/>
  <c r="I63" i="12"/>
  <c r="I55" i="12"/>
  <c r="I47" i="12"/>
  <c r="I39" i="12"/>
  <c r="I31" i="12"/>
  <c r="I23" i="12"/>
  <c r="I15" i="12"/>
  <c r="I7" i="12"/>
  <c r="I62" i="12"/>
  <c r="I54" i="12"/>
  <c r="I46" i="12"/>
  <c r="I38" i="12"/>
  <c r="I30" i="12"/>
  <c r="I22" i="12"/>
  <c r="I14" i="12"/>
  <c r="I6" i="12"/>
  <c r="I61" i="12"/>
  <c r="I53" i="12"/>
  <c r="I45" i="12"/>
  <c r="I37" i="12"/>
  <c r="I29" i="12"/>
  <c r="I21" i="12"/>
  <c r="I13" i="12"/>
  <c r="I5" i="12"/>
  <c r="H68" i="10"/>
  <c r="H65" i="6"/>
  <c r="H67" i="8"/>
  <c r="H63" i="4"/>
  <c r="L68" i="1"/>
  <c r="D3" i="12"/>
  <c r="D4" i="12"/>
  <c r="E4" i="12" s="1"/>
  <c r="F4" i="12" s="1"/>
  <c r="D5" i="12"/>
  <c r="D6" i="12"/>
  <c r="E6" i="12" s="1"/>
  <c r="F6" i="12" s="1"/>
  <c r="D7" i="12"/>
  <c r="E7" i="12" s="1"/>
  <c r="F7" i="12" s="1"/>
  <c r="D8" i="12"/>
  <c r="E8" i="12" s="1"/>
  <c r="F8" i="12" s="1"/>
  <c r="D9" i="12"/>
  <c r="E9" i="12" s="1"/>
  <c r="F9" i="12" s="1"/>
  <c r="D10" i="12"/>
  <c r="E10" i="12" s="1"/>
  <c r="F10" i="12" s="1"/>
  <c r="D11" i="12"/>
  <c r="D12" i="12"/>
  <c r="E12" i="12" s="1"/>
  <c r="F12" i="12" s="1"/>
  <c r="D13" i="12"/>
  <c r="D14" i="12"/>
  <c r="E14" i="12" s="1"/>
  <c r="F14" i="12" s="1"/>
  <c r="D15" i="12"/>
  <c r="E15" i="12" s="1"/>
  <c r="F15" i="12" s="1"/>
  <c r="D16" i="12"/>
  <c r="E16" i="12" s="1"/>
  <c r="F16" i="12" s="1"/>
  <c r="D17" i="12"/>
  <c r="E17" i="12" s="1"/>
  <c r="F17" i="12" s="1"/>
  <c r="D18" i="12"/>
  <c r="E18" i="12" s="1"/>
  <c r="F18" i="12" s="1"/>
  <c r="D19" i="12"/>
  <c r="D20" i="12"/>
  <c r="D21" i="12"/>
  <c r="D22" i="12"/>
  <c r="E22" i="12" s="1"/>
  <c r="F22" i="12" s="1"/>
  <c r="D23" i="12"/>
  <c r="E23" i="12" s="1"/>
  <c r="F23" i="12" s="1"/>
  <c r="D24" i="12"/>
  <c r="E24" i="12" s="1"/>
  <c r="F24" i="12" s="1"/>
  <c r="D25" i="12"/>
  <c r="E25" i="12" s="1"/>
  <c r="F25" i="12" s="1"/>
  <c r="D26" i="12"/>
  <c r="E26" i="12" s="1"/>
  <c r="F26" i="12" s="1"/>
  <c r="D27" i="12"/>
  <c r="E27" i="12" s="1"/>
  <c r="F27" i="12" s="1"/>
  <c r="D28" i="12"/>
  <c r="E28" i="12" s="1"/>
  <c r="F28" i="12" s="1"/>
  <c r="D29" i="12"/>
  <c r="D30" i="12"/>
  <c r="E30" i="12" s="1"/>
  <c r="F30" i="12" s="1"/>
  <c r="D31" i="12"/>
  <c r="E31" i="12" s="1"/>
  <c r="F31" i="12" s="1"/>
  <c r="D32" i="12"/>
  <c r="E32" i="12" s="1"/>
  <c r="F32" i="12" s="1"/>
  <c r="D33" i="12"/>
  <c r="E33" i="12" s="1"/>
  <c r="F33" i="12" s="1"/>
  <c r="D34" i="12"/>
  <c r="E34" i="12" s="1"/>
  <c r="F34" i="12" s="1"/>
  <c r="D35" i="12"/>
  <c r="E35" i="12" s="1"/>
  <c r="F35" i="12" s="1"/>
  <c r="D36" i="12"/>
  <c r="E36" i="12" s="1"/>
  <c r="F36" i="12" s="1"/>
  <c r="D37" i="12"/>
  <c r="D38" i="12"/>
  <c r="E38" i="12" s="1"/>
  <c r="F38" i="12" s="1"/>
  <c r="D39" i="12"/>
  <c r="E39" i="12" s="1"/>
  <c r="F39" i="12" s="1"/>
  <c r="D40" i="12"/>
  <c r="E40" i="12" s="1"/>
  <c r="F40" i="12" s="1"/>
  <c r="D41" i="12"/>
  <c r="E41" i="12" s="1"/>
  <c r="F41" i="12" s="1"/>
  <c r="D42" i="12"/>
  <c r="E42" i="12" s="1"/>
  <c r="F42" i="12" s="1"/>
  <c r="D43" i="12"/>
  <c r="E43" i="12" s="1"/>
  <c r="F43" i="12" s="1"/>
  <c r="D44" i="12"/>
  <c r="D45" i="12"/>
  <c r="E45" i="12" s="1"/>
  <c r="F45" i="12" s="1"/>
  <c r="D46" i="12"/>
  <c r="E46" i="12" s="1"/>
  <c r="F46" i="12" s="1"/>
  <c r="D47" i="12"/>
  <c r="E47" i="12" s="1"/>
  <c r="F47" i="12" s="1"/>
  <c r="D48" i="12"/>
  <c r="E48" i="12" s="1"/>
  <c r="F48" i="12" s="1"/>
  <c r="D49" i="12"/>
  <c r="E49" i="12" s="1"/>
  <c r="F49" i="12" s="1"/>
  <c r="D50" i="12"/>
  <c r="E50" i="12" s="1"/>
  <c r="F50" i="12" s="1"/>
  <c r="D51" i="12"/>
  <c r="E51" i="12" s="1"/>
  <c r="F51" i="12" s="1"/>
  <c r="D52" i="12"/>
  <c r="E52" i="12" s="1"/>
  <c r="F52" i="12" s="1"/>
  <c r="D53" i="12"/>
  <c r="E53" i="12" s="1"/>
  <c r="F53" i="12" s="1"/>
  <c r="D54" i="12"/>
  <c r="E54" i="12" s="1"/>
  <c r="F54" i="12" s="1"/>
  <c r="D55" i="12"/>
  <c r="E55" i="12" s="1"/>
  <c r="F55" i="12" s="1"/>
  <c r="D56" i="12"/>
  <c r="E56" i="12" s="1"/>
  <c r="F56" i="12" s="1"/>
  <c r="D57" i="12"/>
  <c r="E57" i="12" s="1"/>
  <c r="F57" i="12" s="1"/>
  <c r="D58" i="12"/>
  <c r="E58" i="12" s="1"/>
  <c r="F58" i="12" s="1"/>
  <c r="D59" i="12"/>
  <c r="E59" i="12" s="1"/>
  <c r="F59" i="12" s="1"/>
  <c r="D60" i="12"/>
  <c r="E60" i="12" s="1"/>
  <c r="F60" i="12" s="1"/>
  <c r="D61" i="12"/>
  <c r="E61" i="12" s="1"/>
  <c r="F61" i="12" s="1"/>
  <c r="D62" i="12"/>
  <c r="E62" i="12" s="1"/>
  <c r="F62" i="12" s="1"/>
  <c r="D63" i="12"/>
  <c r="E63" i="12" s="1"/>
  <c r="F63" i="12" s="1"/>
  <c r="D64" i="12"/>
  <c r="E64" i="12" s="1"/>
  <c r="F64" i="12" s="1"/>
  <c r="D65" i="12"/>
  <c r="E65" i="12" s="1"/>
  <c r="F65" i="12" s="1"/>
  <c r="D2" i="12"/>
  <c r="E2" i="12" s="1"/>
  <c r="F2" i="12" s="1"/>
  <c r="E44" i="12"/>
  <c r="F44" i="12" s="1"/>
  <c r="E37" i="12"/>
  <c r="F37" i="12" s="1"/>
  <c r="E29" i="12"/>
  <c r="F29" i="12" s="1"/>
  <c r="E21" i="12"/>
  <c r="F21" i="12" s="1"/>
  <c r="E20" i="12"/>
  <c r="F20" i="12" s="1"/>
  <c r="E19" i="12"/>
  <c r="F19" i="12" s="1"/>
  <c r="E13" i="12"/>
  <c r="F13" i="12" s="1"/>
  <c r="E11" i="12"/>
  <c r="F11" i="12" s="1"/>
  <c r="E5" i="12"/>
  <c r="F5" i="12" s="1"/>
  <c r="E3" i="12"/>
  <c r="F3" i="12" s="1"/>
  <c r="I66" i="12" l="1"/>
  <c r="L67" i="12" s="1"/>
  <c r="L68" i="12" s="1"/>
  <c r="L69" i="12" s="1"/>
  <c r="F66" i="12"/>
  <c r="F68" i="12" s="1"/>
  <c r="D65" i="10"/>
  <c r="E65" i="10" s="1"/>
  <c r="F65" i="10" s="1"/>
  <c r="D64" i="10"/>
  <c r="E64" i="10" s="1"/>
  <c r="F64" i="10" s="1"/>
  <c r="D63" i="10"/>
  <c r="E63" i="10" s="1"/>
  <c r="F63" i="10" s="1"/>
  <c r="D62" i="10"/>
  <c r="E62" i="10" s="1"/>
  <c r="F62" i="10" s="1"/>
  <c r="D61" i="10"/>
  <c r="E61" i="10" s="1"/>
  <c r="F61" i="10" s="1"/>
  <c r="D60" i="10"/>
  <c r="E60" i="10" s="1"/>
  <c r="F60" i="10" s="1"/>
  <c r="D59" i="10"/>
  <c r="E59" i="10" s="1"/>
  <c r="F59" i="10" s="1"/>
  <c r="D58" i="10"/>
  <c r="E58" i="10" s="1"/>
  <c r="F58" i="10" s="1"/>
  <c r="D57" i="10"/>
  <c r="E57" i="10" s="1"/>
  <c r="F57" i="10" s="1"/>
  <c r="D56" i="10"/>
  <c r="E56" i="10" s="1"/>
  <c r="F56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9" i="10"/>
  <c r="E49" i="10" s="1"/>
  <c r="F49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D44" i="10"/>
  <c r="E44" i="10" s="1"/>
  <c r="F44" i="10" s="1"/>
  <c r="D43" i="10"/>
  <c r="E43" i="10" s="1"/>
  <c r="F43" i="10" s="1"/>
  <c r="D42" i="10"/>
  <c r="E42" i="10" s="1"/>
  <c r="F42" i="10" s="1"/>
  <c r="D41" i="10"/>
  <c r="E41" i="10" s="1"/>
  <c r="F41" i="10" s="1"/>
  <c r="D40" i="10"/>
  <c r="E40" i="10" s="1"/>
  <c r="F40" i="10" s="1"/>
  <c r="D39" i="10"/>
  <c r="E39" i="10" s="1"/>
  <c r="F39" i="10" s="1"/>
  <c r="D38" i="10"/>
  <c r="E38" i="10" s="1"/>
  <c r="F38" i="10" s="1"/>
  <c r="D37" i="10"/>
  <c r="E37" i="10" s="1"/>
  <c r="F37" i="10" s="1"/>
  <c r="D36" i="10"/>
  <c r="E36" i="10" s="1"/>
  <c r="F36" i="10" s="1"/>
  <c r="D35" i="10"/>
  <c r="E35" i="10" s="1"/>
  <c r="F35" i="10" s="1"/>
  <c r="D34" i="10"/>
  <c r="E34" i="10" s="1"/>
  <c r="F34" i="10" s="1"/>
  <c r="D33" i="10"/>
  <c r="E33" i="10" s="1"/>
  <c r="F33" i="10" s="1"/>
  <c r="D32" i="10"/>
  <c r="E32" i="10" s="1"/>
  <c r="F32" i="10" s="1"/>
  <c r="D31" i="10"/>
  <c r="E31" i="10" s="1"/>
  <c r="F31" i="10" s="1"/>
  <c r="D30" i="10"/>
  <c r="E30" i="10" s="1"/>
  <c r="F30" i="10" s="1"/>
  <c r="D29" i="10"/>
  <c r="E29" i="10" s="1"/>
  <c r="F29" i="10" s="1"/>
  <c r="D28" i="10"/>
  <c r="E28" i="10" s="1"/>
  <c r="F28" i="10" s="1"/>
  <c r="D27" i="10"/>
  <c r="E27" i="10" s="1"/>
  <c r="F27" i="10" s="1"/>
  <c r="D26" i="10"/>
  <c r="E26" i="10" s="1"/>
  <c r="F26" i="10" s="1"/>
  <c r="D25" i="10"/>
  <c r="E25" i="10" s="1"/>
  <c r="F25" i="10" s="1"/>
  <c r="D24" i="10"/>
  <c r="E24" i="10" s="1"/>
  <c r="F24" i="10" s="1"/>
  <c r="D23" i="10"/>
  <c r="E23" i="10" s="1"/>
  <c r="F23" i="10" s="1"/>
  <c r="D22" i="10"/>
  <c r="E22" i="10" s="1"/>
  <c r="F22" i="10" s="1"/>
  <c r="D21" i="10"/>
  <c r="E21" i="10" s="1"/>
  <c r="F21" i="10" s="1"/>
  <c r="D20" i="10"/>
  <c r="E20" i="10" s="1"/>
  <c r="F20" i="10" s="1"/>
  <c r="D19" i="10"/>
  <c r="E19" i="10" s="1"/>
  <c r="F19" i="10" s="1"/>
  <c r="D18" i="10"/>
  <c r="E18" i="10" s="1"/>
  <c r="F18" i="10" s="1"/>
  <c r="D17" i="10"/>
  <c r="E17" i="10" s="1"/>
  <c r="F17" i="10" s="1"/>
  <c r="D16" i="10"/>
  <c r="E16" i="10" s="1"/>
  <c r="F16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E12" i="10" s="1"/>
  <c r="F12" i="10" s="1"/>
  <c r="D11" i="10"/>
  <c r="E11" i="10" s="1"/>
  <c r="F11" i="10" s="1"/>
  <c r="D10" i="10"/>
  <c r="E10" i="10" s="1"/>
  <c r="F10" i="10" s="1"/>
  <c r="D9" i="10"/>
  <c r="E9" i="10" s="1"/>
  <c r="F9" i="10" s="1"/>
  <c r="D8" i="10"/>
  <c r="E8" i="10" s="1"/>
  <c r="F8" i="10" s="1"/>
  <c r="D7" i="10"/>
  <c r="E7" i="10" s="1"/>
  <c r="F7" i="10" s="1"/>
  <c r="D6" i="10"/>
  <c r="E6" i="10" s="1"/>
  <c r="F6" i="10" s="1"/>
  <c r="D5" i="10"/>
  <c r="E5" i="10" s="1"/>
  <c r="F5" i="10" s="1"/>
  <c r="D4" i="10"/>
  <c r="E4" i="10" s="1"/>
  <c r="F4" i="10" s="1"/>
  <c r="D3" i="10"/>
  <c r="E3" i="10" s="1"/>
  <c r="F3" i="10" s="1"/>
  <c r="D2" i="10"/>
  <c r="E2" i="10" s="1"/>
  <c r="F2" i="10" s="1"/>
  <c r="D64" i="8"/>
  <c r="E64" i="8" s="1"/>
  <c r="F64" i="8" s="1"/>
  <c r="D63" i="8"/>
  <c r="E63" i="8" s="1"/>
  <c r="F63" i="8" s="1"/>
  <c r="D62" i="8"/>
  <c r="E62" i="8" s="1"/>
  <c r="F62" i="8" s="1"/>
  <c r="D61" i="8"/>
  <c r="E61" i="8" s="1"/>
  <c r="F61" i="8" s="1"/>
  <c r="D60" i="8"/>
  <c r="E60" i="8" s="1"/>
  <c r="F60" i="8" s="1"/>
  <c r="D59" i="8"/>
  <c r="E59" i="8" s="1"/>
  <c r="F59" i="8" s="1"/>
  <c r="D58" i="8"/>
  <c r="E58" i="8" s="1"/>
  <c r="F58" i="8" s="1"/>
  <c r="D57" i="8"/>
  <c r="E57" i="8" s="1"/>
  <c r="F57" i="8" s="1"/>
  <c r="D56" i="8"/>
  <c r="E56" i="8" s="1"/>
  <c r="F56" i="8" s="1"/>
  <c r="D55" i="8"/>
  <c r="E55" i="8" s="1"/>
  <c r="F55" i="8" s="1"/>
  <c r="D54" i="8"/>
  <c r="E54" i="8" s="1"/>
  <c r="F54" i="8" s="1"/>
  <c r="D53" i="8"/>
  <c r="E53" i="8" s="1"/>
  <c r="F53" i="8" s="1"/>
  <c r="D52" i="8"/>
  <c r="E52" i="8" s="1"/>
  <c r="F52" i="8" s="1"/>
  <c r="D51" i="8"/>
  <c r="E51" i="8" s="1"/>
  <c r="F51" i="8" s="1"/>
  <c r="D50" i="8"/>
  <c r="E50" i="8" s="1"/>
  <c r="F50" i="8" s="1"/>
  <c r="D49" i="8"/>
  <c r="E49" i="8" s="1"/>
  <c r="F49" i="8" s="1"/>
  <c r="D48" i="8"/>
  <c r="E48" i="8" s="1"/>
  <c r="F48" i="8" s="1"/>
  <c r="D47" i="8"/>
  <c r="E47" i="8" s="1"/>
  <c r="F47" i="8" s="1"/>
  <c r="D46" i="8"/>
  <c r="E46" i="8" s="1"/>
  <c r="F46" i="8" s="1"/>
  <c r="D45" i="8"/>
  <c r="E45" i="8" s="1"/>
  <c r="F45" i="8" s="1"/>
  <c r="D44" i="8"/>
  <c r="E44" i="8" s="1"/>
  <c r="F44" i="8" s="1"/>
  <c r="D43" i="8"/>
  <c r="E43" i="8" s="1"/>
  <c r="F43" i="8" s="1"/>
  <c r="D42" i="8"/>
  <c r="E42" i="8" s="1"/>
  <c r="F42" i="8" s="1"/>
  <c r="D41" i="8"/>
  <c r="E41" i="8" s="1"/>
  <c r="F41" i="8" s="1"/>
  <c r="D40" i="8"/>
  <c r="E40" i="8" s="1"/>
  <c r="F40" i="8" s="1"/>
  <c r="D39" i="8"/>
  <c r="E39" i="8" s="1"/>
  <c r="F39" i="8" s="1"/>
  <c r="D38" i="8"/>
  <c r="E38" i="8" s="1"/>
  <c r="F38" i="8" s="1"/>
  <c r="D37" i="8"/>
  <c r="E37" i="8" s="1"/>
  <c r="F37" i="8" s="1"/>
  <c r="D36" i="8"/>
  <c r="E36" i="8" s="1"/>
  <c r="F36" i="8" s="1"/>
  <c r="D35" i="8"/>
  <c r="E35" i="8" s="1"/>
  <c r="F35" i="8" s="1"/>
  <c r="D34" i="8"/>
  <c r="E34" i="8" s="1"/>
  <c r="F34" i="8" s="1"/>
  <c r="D33" i="8"/>
  <c r="E33" i="8" s="1"/>
  <c r="F33" i="8" s="1"/>
  <c r="D32" i="8"/>
  <c r="E32" i="8" s="1"/>
  <c r="F32" i="8" s="1"/>
  <c r="D31" i="8"/>
  <c r="E31" i="8" s="1"/>
  <c r="F31" i="8" s="1"/>
  <c r="D30" i="8"/>
  <c r="E30" i="8" s="1"/>
  <c r="F30" i="8" s="1"/>
  <c r="D29" i="8"/>
  <c r="E29" i="8" s="1"/>
  <c r="F29" i="8" s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E4" i="8" s="1"/>
  <c r="F4" i="8" s="1"/>
  <c r="D3" i="8"/>
  <c r="E3" i="8" s="1"/>
  <c r="F3" i="8" s="1"/>
  <c r="D2" i="8"/>
  <c r="E2" i="8" s="1"/>
  <c r="F2" i="8" s="1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D57" i="6"/>
  <c r="E57" i="6" s="1"/>
  <c r="F57" i="6" s="1"/>
  <c r="D56" i="6"/>
  <c r="E56" i="6" s="1"/>
  <c r="F56" i="6" s="1"/>
  <c r="D55" i="6"/>
  <c r="E55" i="6" s="1"/>
  <c r="F55" i="6" s="1"/>
  <c r="D54" i="6"/>
  <c r="E54" i="6" s="1"/>
  <c r="F54" i="6" s="1"/>
  <c r="D53" i="6"/>
  <c r="E53" i="6" s="1"/>
  <c r="F53" i="6" s="1"/>
  <c r="D52" i="6"/>
  <c r="E52" i="6" s="1"/>
  <c r="F52" i="6" s="1"/>
  <c r="D51" i="6"/>
  <c r="E51" i="6" s="1"/>
  <c r="F51" i="6" s="1"/>
  <c r="D50" i="6"/>
  <c r="E50" i="6" s="1"/>
  <c r="F50" i="6" s="1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D45" i="6"/>
  <c r="E45" i="6" s="1"/>
  <c r="F45" i="6" s="1"/>
  <c r="D44" i="6"/>
  <c r="E44" i="6" s="1"/>
  <c r="F44" i="6" s="1"/>
  <c r="D43" i="6"/>
  <c r="E43" i="6" s="1"/>
  <c r="F43" i="6" s="1"/>
  <c r="D42" i="6"/>
  <c r="E42" i="6" s="1"/>
  <c r="F42" i="6" s="1"/>
  <c r="D41" i="6"/>
  <c r="E41" i="6" s="1"/>
  <c r="F41" i="6" s="1"/>
  <c r="D40" i="6"/>
  <c r="E40" i="6" s="1"/>
  <c r="F40" i="6" s="1"/>
  <c r="D39" i="6"/>
  <c r="E39" i="6" s="1"/>
  <c r="F39" i="6" s="1"/>
  <c r="D38" i="6"/>
  <c r="E38" i="6" s="1"/>
  <c r="F38" i="6" s="1"/>
  <c r="D37" i="6"/>
  <c r="E37" i="6" s="1"/>
  <c r="F37" i="6" s="1"/>
  <c r="D36" i="6"/>
  <c r="E36" i="6" s="1"/>
  <c r="F36" i="6" s="1"/>
  <c r="D35" i="6"/>
  <c r="E35" i="6" s="1"/>
  <c r="F35" i="6" s="1"/>
  <c r="D34" i="6"/>
  <c r="E34" i="6" s="1"/>
  <c r="F34" i="6" s="1"/>
  <c r="D33" i="6"/>
  <c r="E33" i="6" s="1"/>
  <c r="F33" i="6" s="1"/>
  <c r="D32" i="6"/>
  <c r="E32" i="6" s="1"/>
  <c r="F32" i="6" s="1"/>
  <c r="D31" i="6"/>
  <c r="E31" i="6" s="1"/>
  <c r="F31" i="6" s="1"/>
  <c r="D30" i="6"/>
  <c r="E30" i="6" s="1"/>
  <c r="F30" i="6" s="1"/>
  <c r="D29" i="6"/>
  <c r="E29" i="6" s="1"/>
  <c r="F29" i="6" s="1"/>
  <c r="D28" i="6"/>
  <c r="E28" i="6" s="1"/>
  <c r="F28" i="6" s="1"/>
  <c r="D27" i="6"/>
  <c r="E27" i="6" s="1"/>
  <c r="F27" i="6" s="1"/>
  <c r="D26" i="6"/>
  <c r="E26" i="6" s="1"/>
  <c r="F26" i="6" s="1"/>
  <c r="D25" i="6"/>
  <c r="E25" i="6" s="1"/>
  <c r="F25" i="6" s="1"/>
  <c r="D24" i="6"/>
  <c r="E24" i="6" s="1"/>
  <c r="F24" i="6" s="1"/>
  <c r="D23" i="6"/>
  <c r="E23" i="6" s="1"/>
  <c r="F23" i="6" s="1"/>
  <c r="D22" i="6"/>
  <c r="E22" i="6" s="1"/>
  <c r="F22" i="6" s="1"/>
  <c r="D21" i="6"/>
  <c r="E21" i="6" s="1"/>
  <c r="F21" i="6" s="1"/>
  <c r="D20" i="6"/>
  <c r="E20" i="6" s="1"/>
  <c r="F20" i="6" s="1"/>
  <c r="D19" i="6"/>
  <c r="E19" i="6" s="1"/>
  <c r="F19" i="6" s="1"/>
  <c r="D18" i="6"/>
  <c r="E18" i="6" s="1"/>
  <c r="F18" i="6" s="1"/>
  <c r="D17" i="6"/>
  <c r="E17" i="6" s="1"/>
  <c r="F17" i="6" s="1"/>
  <c r="D16" i="6"/>
  <c r="E16" i="6" s="1"/>
  <c r="F16" i="6" s="1"/>
  <c r="D15" i="6"/>
  <c r="E15" i="6" s="1"/>
  <c r="F15" i="6" s="1"/>
  <c r="D14" i="6"/>
  <c r="E14" i="6" s="1"/>
  <c r="F14" i="6" s="1"/>
  <c r="D13" i="6"/>
  <c r="E13" i="6" s="1"/>
  <c r="F13" i="6" s="1"/>
  <c r="D12" i="6"/>
  <c r="E12" i="6" s="1"/>
  <c r="F12" i="6" s="1"/>
  <c r="D11" i="6"/>
  <c r="E11" i="6" s="1"/>
  <c r="F11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D5" i="6"/>
  <c r="E5" i="6" s="1"/>
  <c r="F5" i="6" s="1"/>
  <c r="D4" i="6"/>
  <c r="E4" i="6" s="1"/>
  <c r="F4" i="6" s="1"/>
  <c r="D3" i="6"/>
  <c r="E3" i="6" s="1"/>
  <c r="F3" i="6" s="1"/>
  <c r="D2" i="6"/>
  <c r="E2" i="6" s="1"/>
  <c r="F2" i="6" s="1"/>
  <c r="D3" i="4"/>
  <c r="E3" i="4" s="1"/>
  <c r="F3" i="4" s="1"/>
  <c r="D4" i="4"/>
  <c r="E4" i="4" s="1"/>
  <c r="F4" i="4" s="1"/>
  <c r="D5" i="4"/>
  <c r="E5" i="4" s="1"/>
  <c r="F5" i="4" s="1"/>
  <c r="D6" i="4"/>
  <c r="E6" i="4" s="1"/>
  <c r="F6" i="4" s="1"/>
  <c r="D7" i="4"/>
  <c r="E7" i="4" s="1"/>
  <c r="F7" i="4" s="1"/>
  <c r="D8" i="4"/>
  <c r="E8" i="4" s="1"/>
  <c r="F8" i="4" s="1"/>
  <c r="D9" i="4"/>
  <c r="E9" i="4" s="1"/>
  <c r="F9" i="4" s="1"/>
  <c r="D10" i="4"/>
  <c r="E10" i="4" s="1"/>
  <c r="F10" i="4" s="1"/>
  <c r="D11" i="4"/>
  <c r="E11" i="4" s="1"/>
  <c r="F11" i="4" s="1"/>
  <c r="D12" i="4"/>
  <c r="E12" i="4" s="1"/>
  <c r="F12" i="4" s="1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D60" i="4"/>
  <c r="E60" i="4" s="1"/>
  <c r="F60" i="4" s="1"/>
  <c r="D2" i="4"/>
  <c r="E2" i="4" s="1"/>
  <c r="F2" i="4" s="1"/>
  <c r="H3" i="1"/>
  <c r="I3" i="1" s="1"/>
  <c r="J3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60" i="1"/>
  <c r="I60" i="1" s="1"/>
  <c r="J60" i="1" s="1"/>
  <c r="H61" i="1"/>
  <c r="I61" i="1" s="1"/>
  <c r="J61" i="1" s="1"/>
  <c r="H62" i="1"/>
  <c r="I62" i="1" s="1"/>
  <c r="J62" i="1" s="1"/>
  <c r="H63" i="1"/>
  <c r="I63" i="1" s="1"/>
  <c r="J63" i="1" s="1"/>
  <c r="H64" i="1"/>
  <c r="I64" i="1" s="1"/>
  <c r="J64" i="1" s="1"/>
  <c r="H65" i="1"/>
  <c r="I65" i="1" s="1"/>
  <c r="J65" i="1" s="1"/>
  <c r="H2" i="1"/>
  <c r="I2" i="1" s="1"/>
  <c r="J2" i="1" s="1"/>
  <c r="J66" i="1" l="1"/>
  <c r="J68" i="1" s="1"/>
  <c r="F66" i="10"/>
  <c r="F68" i="10" s="1"/>
  <c r="F65" i="8"/>
  <c r="F67" i="8" s="1"/>
  <c r="F63" i="6"/>
  <c r="F65" i="6" s="1"/>
  <c r="F61" i="4"/>
  <c r="F63" i="4" s="1"/>
</calcChain>
</file>

<file path=xl/sharedStrings.xml><?xml version="1.0" encoding="utf-8"?>
<sst xmlns="http://schemas.openxmlformats.org/spreadsheetml/2006/main" count="552" uniqueCount="88">
  <si>
    <t>Country</t>
  </si>
  <si>
    <t>Angola</t>
  </si>
  <si>
    <t>PARTLY FREE</t>
  </si>
  <si>
    <t>Argentina</t>
  </si>
  <si>
    <t>FREE</t>
  </si>
  <si>
    <t>Armenia</t>
  </si>
  <si>
    <t>Australia</t>
  </si>
  <si>
    <t>Azerbaijan</t>
  </si>
  <si>
    <t>Bahrain</t>
  </si>
  <si>
    <t>NOT FREE</t>
  </si>
  <si>
    <t>Bangladesh</t>
  </si>
  <si>
    <t>Belarus</t>
  </si>
  <si>
    <t>Brazil</t>
  </si>
  <si>
    <t>Cambodia</t>
  </si>
  <si>
    <t>Canada</t>
  </si>
  <si>
    <t>China</t>
  </si>
  <si>
    <t>Colombia</t>
  </si>
  <si>
    <t>Ecuador</t>
  </si>
  <si>
    <t>Egypt</t>
  </si>
  <si>
    <t>Estonia</t>
  </si>
  <si>
    <t>Ethiopia</t>
  </si>
  <si>
    <t>France</t>
  </si>
  <si>
    <t>Gambia</t>
  </si>
  <si>
    <t>Georgia</t>
  </si>
  <si>
    <t>Germany</t>
  </si>
  <si>
    <t>Hungary</t>
  </si>
  <si>
    <t>Iceland</t>
  </si>
  <si>
    <t>India</t>
  </si>
  <si>
    <t>Indonesia</t>
  </si>
  <si>
    <t>Italy</t>
  </si>
  <si>
    <t>Japan</t>
  </si>
  <si>
    <t>Jordan</t>
  </si>
  <si>
    <t>Kazakhstan</t>
  </si>
  <si>
    <t>Kenya</t>
  </si>
  <si>
    <t>Kyrgyzstan</t>
  </si>
  <si>
    <t>Lebanon</t>
  </si>
  <si>
    <t>Malawi</t>
  </si>
  <si>
    <t>Malaysia</t>
  </si>
  <si>
    <t>Mexico</t>
  </si>
  <si>
    <t>Morocco</t>
  </si>
  <si>
    <t>Myanmar</t>
  </si>
  <si>
    <t>Nigeria</t>
  </si>
  <si>
    <t>Pakistan</t>
  </si>
  <si>
    <t>Philippines</t>
  </si>
  <si>
    <t>Rwanda</t>
  </si>
  <si>
    <t>Saudi Arabia</t>
  </si>
  <si>
    <t>Singapore</t>
  </si>
  <si>
    <t>South Africa</t>
  </si>
  <si>
    <t>Sri Lanka</t>
  </si>
  <si>
    <t>Sudan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</si>
  <si>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</si>
  <si>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</si>
  <si>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</si>
  <si>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</si>
  <si>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</si>
  <si>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</si>
  <si>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</si>
  <si>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</si>
  <si>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</si>
  <si>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</si>
  <si>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</si>
  <si>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Zambia</t>
  </si>
  <si>
    <t>Zimbabwe</t>
  </si>
  <si>
    <t>"Freedom on the Net 2018" Status</t>
  </si>
  <si>
    <t>"Freedom on the Net 2018" Total Score</t>
  </si>
  <si>
    <t>A: Obstacles to Access</t>
  </si>
  <si>
    <t>B: Limits on Content</t>
  </si>
  <si>
    <t>C: Violations of User Rights</t>
  </si>
  <si>
    <t>Freedom</t>
  </si>
  <si>
    <t>Liberty</t>
  </si>
  <si>
    <t>FOTP Scores</t>
  </si>
  <si>
    <t>Rank</t>
  </si>
  <si>
    <t>Azerbaĳan</t>
  </si>
  <si>
    <t>MalRankTemp</t>
  </si>
  <si>
    <t>d</t>
  </si>
  <si>
    <t>d^2</t>
  </si>
  <si>
    <t>Malicious Routing</t>
  </si>
  <si>
    <t>Russian Federation</t>
  </si>
  <si>
    <t>Syrian Arab Republic</t>
  </si>
  <si>
    <t>GDP</t>
  </si>
  <si>
    <t>Islamic Republic of Iran</t>
  </si>
  <si>
    <t>Korea, Republic of</t>
  </si>
  <si>
    <t>Libyan Arab Jamahiriya</t>
  </si>
  <si>
    <t>H^2</t>
  </si>
  <si>
    <t>MALRANK X-Mean(X)</t>
  </si>
  <si>
    <t>GDP Y-mean(Y)</t>
  </si>
  <si>
    <t>J^2</t>
  </si>
  <si>
    <t>X-M(X) * Y-M(Y)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</si>
</sst>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4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6">
    <cellStyle name="Normal" xfId="0" builtinId="0"/>
    <cellStyle name="Normal 10 2" xfId="3" xr:uid="{A9A893E4-DD7A-4FD4-BBA8-EB28118BB721}"/>
    <cellStyle name="Normal 2" xfId="1" xr:uid="{00000000-0005-0000-0000-000001000000}"/>
    <cellStyle name="Normal 2 2" xfId="5" xr:uid="{F9564B05-8A38-4DAA-BDAE-1972269F88A0}"/>
    <cellStyle name="Normal 3" xfId="2" xr:uid="{2389BBF2-B00B-4911-A235-601366632485}"/>
    <cellStyle name="Normal 4" xfId="4" xr:uid="{ED7C7131-6B18-472B-9183-14C25FBF375A}"/>
  </cellStyles>
  <dxfs count="2">
    <dxf>
      <font>
        <b val="0"/>
        <i val="0"/>
      </font>
    </dxf>
    <dxf>
      <font>
        <b val="0"/>
        <i val="0"/>
      </font>
    </dxf>
  </dxfs>
  <tableStyles count="2" defaultTableStyle="TableStyleMedium2" defaultPivotStyle="PivotStyleLight16">
    <tableStyle name="Slog tabele 1" pivot="0" count="1" xr9:uid="{14C29458-A9C6-4D47-88FA-70B598132F89}">
      <tableStyleElement type="wholeTable" dxfId="1"/>
    </tableStyle>
    <tableStyle name="Slog tabele 2" pivot="0" count="1" xr9:uid="{84A400F1-0977-406D-A136-80A3CE98C498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GB" sz="1600" b="0" i="0" u="none" strike="noStrike" cap="all" normalizeH="0" baseline="0">
                <a:effectLst/>
              </a:rPr>
              <a:t>adjusted Malicious routing correlation with freedom of the net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FOTN2018!$F$2:$F$65</c:f>
              <c:numCache>
                <c:formatCode>General</c:formatCode>
                <c:ptCount val="64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49</c:v>
                </c:pt>
                <c:pt idx="38">
                  <c:v>51</c:v>
                </c:pt>
                <c:pt idx="39">
                  <c:v>51</c:v>
                </c:pt>
                <c:pt idx="40">
                  <c:v>53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60</c:v>
                </c:pt>
                <c:pt idx="45">
                  <c:v>62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66</c:v>
                </c:pt>
                <c:pt idx="52">
                  <c:v>67</c:v>
                </c:pt>
                <c:pt idx="53">
                  <c:v>69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73</c:v>
                </c:pt>
                <c:pt idx="58">
                  <c:v>75</c:v>
                </c:pt>
                <c:pt idx="59">
                  <c:v>76</c:v>
                </c:pt>
                <c:pt idx="60">
                  <c:v>83</c:v>
                </c:pt>
                <c:pt idx="61">
                  <c:v>83</c:v>
                </c:pt>
                <c:pt idx="62">
                  <c:v>85</c:v>
                </c:pt>
                <c:pt idx="63">
                  <c:v>88</c:v>
                </c:pt>
              </c:numCache>
            </c:numRef>
          </c:xVal>
          <c:yVal>
            <c:numRef>
              <c:f>FOTN2018!$L$2:$L$65</c:f>
              <c:numCache>
                <c:formatCode>General</c:formatCode>
                <c:ptCount val="64"/>
                <c:pt idx="0">
                  <c:v>9.0434599249668651E-2</c:v>
                </c:pt>
                <c:pt idx="1">
                  <c:v>6.882267839964612E-2</c:v>
                </c:pt>
                <c:pt idx="2">
                  <c:v>0.34856635056610397</c:v>
                </c:pt>
                <c:pt idx="3">
                  <c:v>0.354763838079242</c:v>
                </c:pt>
                <c:pt idx="4">
                  <c:v>0.3531815308794829</c:v>
                </c:pt>
                <c:pt idx="5">
                  <c:v>0.47645972656714397</c:v>
                </c:pt>
                <c:pt idx="6">
                  <c:v>0.35458668542323624</c:v>
                </c:pt>
                <c:pt idx="7">
                  <c:v>0.34382776298312989</c:v>
                </c:pt>
                <c:pt idx="8">
                  <c:v>0.2579753033806621</c:v>
                </c:pt>
                <c:pt idx="9">
                  <c:v>0.32485667239527727</c:v>
                </c:pt>
                <c:pt idx="10">
                  <c:v>0.36838821222989998</c:v>
                </c:pt>
                <c:pt idx="11">
                  <c:v>0.26102181292294163</c:v>
                </c:pt>
                <c:pt idx="12">
                  <c:v>0.20308744323069311</c:v>
                </c:pt>
                <c:pt idx="13">
                  <c:v>0.17169368588118922</c:v>
                </c:pt>
                <c:pt idx="14">
                  <c:v>0.24372402356299228</c:v>
                </c:pt>
                <c:pt idx="15">
                  <c:v>0.18942163578399393</c:v>
                </c:pt>
                <c:pt idx="16">
                  <c:v>0.26346224385123002</c:v>
                </c:pt>
                <c:pt idx="17">
                  <c:v>0.13262400002281963</c:v>
                </c:pt>
                <c:pt idx="18">
                  <c:v>6.8153345152107705E-2</c:v>
                </c:pt>
                <c:pt idx="19">
                  <c:v>0.38126547656344978</c:v>
                </c:pt>
                <c:pt idx="20">
                  <c:v>0.18375989658199585</c:v>
                </c:pt>
                <c:pt idx="21">
                  <c:v>9.7339619302185473E-2</c:v>
                </c:pt>
                <c:pt idx="22">
                  <c:v>0.38826602643705566</c:v>
                </c:pt>
                <c:pt idx="23">
                  <c:v>5.3451983272002727E-2</c:v>
                </c:pt>
                <c:pt idx="24">
                  <c:v>0.24452610575104855</c:v>
                </c:pt>
                <c:pt idx="25">
                  <c:v>0.21572810135986481</c:v>
                </c:pt>
                <c:pt idx="26">
                  <c:v>0.25772149812895506</c:v>
                </c:pt>
                <c:pt idx="27">
                  <c:v>0.44978927106150479</c:v>
                </c:pt>
                <c:pt idx="28">
                  <c:v>8.9339800719294232E-2</c:v>
                </c:pt>
                <c:pt idx="29">
                  <c:v>5.4196473639221553E-2</c:v>
                </c:pt>
                <c:pt idx="30">
                  <c:v>0.47667668313535305</c:v>
                </c:pt>
                <c:pt idx="31">
                  <c:v>0.27617127000942593</c:v>
                </c:pt>
                <c:pt idx="32">
                  <c:v>0.15840219761184821</c:v>
                </c:pt>
                <c:pt idx="33">
                  <c:v>0.29336473342862868</c:v>
                </c:pt>
                <c:pt idx="34">
                  <c:v>0.41952984711576746</c:v>
                </c:pt>
                <c:pt idx="35">
                  <c:v>0.21017843356550697</c:v>
                </c:pt>
                <c:pt idx="36">
                  <c:v>0.2856440224451493</c:v>
                </c:pt>
                <c:pt idx="37">
                  <c:v>0.48031791431791826</c:v>
                </c:pt>
                <c:pt idx="38">
                  <c:v>0.27980498392976105</c:v>
                </c:pt>
                <c:pt idx="39">
                  <c:v>8.0577838298095422E-2</c:v>
                </c:pt>
                <c:pt idx="40">
                  <c:v>5.9208192069128571E-2</c:v>
                </c:pt>
                <c:pt idx="41">
                  <c:v>0.47829722715248751</c:v>
                </c:pt>
                <c:pt idx="42">
                  <c:v>0.44165296377227903</c:v>
                </c:pt>
                <c:pt idx="43">
                  <c:v>5.6004321599999997E-2</c:v>
                </c:pt>
                <c:pt idx="44">
                  <c:v>0.18325795742722312</c:v>
                </c:pt>
                <c:pt idx="45">
                  <c:v>0.26188879634249512</c:v>
                </c:pt>
                <c:pt idx="46">
                  <c:v>0.21368013442409328</c:v>
                </c:pt>
                <c:pt idx="47">
                  <c:v>0.21262835061380903</c:v>
                </c:pt>
                <c:pt idx="48">
                  <c:v>0.11612301901223582</c:v>
                </c:pt>
                <c:pt idx="49">
                  <c:v>0.43410142491489356</c:v>
                </c:pt>
                <c:pt idx="50">
                  <c:v>0.50012248237693613</c:v>
                </c:pt>
                <c:pt idx="51">
                  <c:v>0.24099984906238114</c:v>
                </c:pt>
                <c:pt idx="52">
                  <c:v>0.66780234595029841</c:v>
                </c:pt>
                <c:pt idx="53">
                  <c:v>0.37514345593029114</c:v>
                </c:pt>
                <c:pt idx="54">
                  <c:v>0.35758962305000419</c:v>
                </c:pt>
                <c:pt idx="55">
                  <c:v>0.69547840890817569</c:v>
                </c:pt>
                <c:pt idx="56">
                  <c:v>0.24957851078792159</c:v>
                </c:pt>
                <c:pt idx="57">
                  <c:v>0.35533125089561857</c:v>
                </c:pt>
                <c:pt idx="58">
                  <c:v>6.8919229874421589E-2</c:v>
                </c:pt>
                <c:pt idx="59">
                  <c:v>0.58799610187447127</c:v>
                </c:pt>
                <c:pt idx="60">
                  <c:v>0.42201010161213615</c:v>
                </c:pt>
                <c:pt idx="61">
                  <c:v>0.34071249857998154</c:v>
                </c:pt>
                <c:pt idx="62">
                  <c:v>0.42376993087078674</c:v>
                </c:pt>
                <c:pt idx="63">
                  <c:v>0.43103289146894153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9-4716-AA37-6EDFEA1D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9536"/>
        <c:axId val="497229864"/>
      </c:scatterChart>
      <c:valAx>
        <c:axId val="4972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fotn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97229864"/>
        <c:crosses val="autoZero"/>
        <c:crossBetween val="midCat"/>
      </c:valAx>
      <c:valAx>
        <c:axId val="4972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/>
                  <a:t>malicious routing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972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48</xdr:row>
      <xdr:rowOff>57150</xdr:rowOff>
    </xdr:from>
    <xdr:to>
      <xdr:col>11</xdr:col>
      <xdr:colOff>9525</xdr:colOff>
      <xdr:row>66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7182A-2F7C-479B-AA08-11A7108FF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8616-28D4-44A9-A3DA-9C68A8010E59}">
  <dimension ref="A1:C65"/>
  <sheetViews>
    <sheetView topLeftCell="A13" workbookViewId="0">
      <selection activeCell="E25" sqref="E25"/>
    </sheetView>
  </sheetViews>
  <sheetFormatPr defaultRowHeight="15" x14ac:dyDescent="0.25"/>
  <sheetData>
    <row r="1" spans="1:3" x14ac:dyDescent="0.25">
      <c r="A1" t="s">
        <v>0</v>
      </c>
      <c r="B1" t="s">
        <v>71</v>
      </c>
      <c r="C1" t="s">
        <v>76</v>
      </c>
    </row>
    <row r="2" spans="1:3" x14ac:dyDescent="0.25">
      <c r="A2" t="s">
        <v>1</v>
      </c>
      <c r="B2">
        <v>26</v>
      </c>
      <c r="C2">
        <v>0.24452610575104855</v>
      </c>
    </row>
    <row r="3" spans="1:3" x14ac:dyDescent="0.25">
      <c r="A3" t="s">
        <v>3</v>
      </c>
      <c r="B3">
        <v>15</v>
      </c>
      <c r="C3">
        <v>0.17169368588118922</v>
      </c>
    </row>
    <row r="4" spans="1:3" x14ac:dyDescent="0.25">
      <c r="A4" t="s">
        <v>5</v>
      </c>
      <c r="B4">
        <v>19</v>
      </c>
      <c r="C4">
        <v>0.20308744323069311</v>
      </c>
    </row>
    <row r="5" spans="1:3" x14ac:dyDescent="0.25">
      <c r="A5" t="s">
        <v>6</v>
      </c>
      <c r="B5">
        <v>41</v>
      </c>
      <c r="C5">
        <v>0.3531815308794829</v>
      </c>
    </row>
    <row r="6" spans="1:3" x14ac:dyDescent="0.25">
      <c r="A6" t="s">
        <v>7</v>
      </c>
      <c r="B6">
        <v>16</v>
      </c>
      <c r="C6">
        <v>0.18325795742722312</v>
      </c>
    </row>
    <row r="7" spans="1:3" x14ac:dyDescent="0.25">
      <c r="A7" t="s">
        <v>8</v>
      </c>
      <c r="B7">
        <v>45</v>
      </c>
      <c r="C7">
        <v>0.35758962305000419</v>
      </c>
    </row>
    <row r="8" spans="1:3" x14ac:dyDescent="0.25">
      <c r="A8" t="s">
        <v>10</v>
      </c>
      <c r="B8">
        <v>34</v>
      </c>
      <c r="C8">
        <v>0.27980498392976105</v>
      </c>
    </row>
    <row r="9" spans="1:3" x14ac:dyDescent="0.25">
      <c r="A9" t="s">
        <v>11</v>
      </c>
      <c r="B9">
        <v>22</v>
      </c>
      <c r="C9">
        <v>0.21368013442409328</v>
      </c>
    </row>
    <row r="10" spans="1:3" x14ac:dyDescent="0.25">
      <c r="A10" t="s">
        <v>12</v>
      </c>
      <c r="B10">
        <v>18</v>
      </c>
      <c r="C10">
        <v>0.18942163578399393</v>
      </c>
    </row>
    <row r="11" spans="1:3" x14ac:dyDescent="0.25">
      <c r="A11" t="s">
        <v>13</v>
      </c>
      <c r="B11">
        <v>59</v>
      </c>
      <c r="C11">
        <v>0.47829722715248751</v>
      </c>
    </row>
    <row r="12" spans="1:3" x14ac:dyDescent="0.25">
      <c r="A12" t="s">
        <v>14</v>
      </c>
      <c r="B12">
        <v>40</v>
      </c>
      <c r="C12">
        <v>0.34856635056610397</v>
      </c>
    </row>
    <row r="13" spans="1:3" x14ac:dyDescent="0.25">
      <c r="A13" t="s">
        <v>15</v>
      </c>
      <c r="B13">
        <v>53</v>
      </c>
      <c r="C13">
        <v>0.43103289146894153</v>
      </c>
    </row>
    <row r="14" spans="1:3" x14ac:dyDescent="0.25">
      <c r="A14" t="s">
        <v>16</v>
      </c>
      <c r="B14">
        <v>32</v>
      </c>
      <c r="C14">
        <v>0.26346224385123002</v>
      </c>
    </row>
    <row r="15" spans="1:3" x14ac:dyDescent="0.25">
      <c r="A15" t="s">
        <v>17</v>
      </c>
      <c r="B15">
        <v>23</v>
      </c>
      <c r="C15">
        <v>0.21572810135986481</v>
      </c>
    </row>
    <row r="16" spans="1:3" x14ac:dyDescent="0.25">
      <c r="A16" t="s">
        <v>18</v>
      </c>
      <c r="B16">
        <v>64</v>
      </c>
      <c r="C16">
        <v>0.69547840890817569</v>
      </c>
    </row>
    <row r="17" spans="1:3" x14ac:dyDescent="0.25">
      <c r="A17" t="s">
        <v>19</v>
      </c>
      <c r="B17">
        <v>10</v>
      </c>
      <c r="C17">
        <v>9.0434599249668651E-2</v>
      </c>
    </row>
    <row r="18" spans="1:3" x14ac:dyDescent="0.25">
      <c r="A18" t="s">
        <v>20</v>
      </c>
      <c r="B18">
        <v>51</v>
      </c>
      <c r="C18">
        <v>0.42201010161213615</v>
      </c>
    </row>
    <row r="19" spans="1:3" x14ac:dyDescent="0.25">
      <c r="A19" t="s">
        <v>21</v>
      </c>
      <c r="B19">
        <v>39</v>
      </c>
      <c r="C19">
        <v>0.34382776298312989</v>
      </c>
    </row>
    <row r="20" spans="1:3" x14ac:dyDescent="0.25">
      <c r="A20" t="s">
        <v>22</v>
      </c>
      <c r="B20">
        <v>55</v>
      </c>
      <c r="C20">
        <v>0.44165296377227903</v>
      </c>
    </row>
    <row r="21" spans="1:3" x14ac:dyDescent="0.25">
      <c r="A21" t="s">
        <v>23</v>
      </c>
      <c r="B21">
        <v>29</v>
      </c>
      <c r="C21">
        <v>0.2579753033806621</v>
      </c>
    </row>
    <row r="22" spans="1:3" x14ac:dyDescent="0.25">
      <c r="A22" t="s">
        <v>24</v>
      </c>
      <c r="B22">
        <v>43</v>
      </c>
      <c r="C22">
        <v>0.354763838079242</v>
      </c>
    </row>
    <row r="23" spans="1:3" x14ac:dyDescent="0.25">
      <c r="A23" t="s">
        <v>25</v>
      </c>
      <c r="B23">
        <v>25</v>
      </c>
      <c r="C23">
        <v>0.24372402356299228</v>
      </c>
    </row>
    <row r="24" spans="1:3" x14ac:dyDescent="0.25">
      <c r="A24" t="s">
        <v>26</v>
      </c>
      <c r="B24">
        <v>6</v>
      </c>
      <c r="C24">
        <v>6.882267839964612E-2</v>
      </c>
    </row>
    <row r="25" spans="1:3" x14ac:dyDescent="0.25">
      <c r="A25" t="s">
        <v>27</v>
      </c>
      <c r="B25">
        <v>58</v>
      </c>
      <c r="C25">
        <v>0.47667668313535305</v>
      </c>
    </row>
    <row r="26" spans="1:3" x14ac:dyDescent="0.25">
      <c r="A26" t="s">
        <v>28</v>
      </c>
      <c r="B26">
        <v>50</v>
      </c>
      <c r="C26">
        <v>0.41952984711576746</v>
      </c>
    </row>
    <row r="27" spans="1:3" x14ac:dyDescent="0.25">
      <c r="A27" t="s">
        <v>80</v>
      </c>
      <c r="B27">
        <v>52</v>
      </c>
      <c r="C27">
        <v>0.42376993087078674</v>
      </c>
    </row>
    <row r="28" spans="1:3" x14ac:dyDescent="0.25">
      <c r="A28" t="s">
        <v>29</v>
      </c>
      <c r="B28">
        <v>37</v>
      </c>
      <c r="C28">
        <v>0.32485667239527727</v>
      </c>
    </row>
    <row r="29" spans="1:3" x14ac:dyDescent="0.25">
      <c r="A29" t="s">
        <v>30</v>
      </c>
      <c r="B29">
        <v>46</v>
      </c>
      <c r="C29">
        <v>0.36838821222989998</v>
      </c>
    </row>
    <row r="30" spans="1:3" x14ac:dyDescent="0.25">
      <c r="A30" t="s">
        <v>31</v>
      </c>
      <c r="B30">
        <v>60</v>
      </c>
      <c r="C30">
        <v>0.48031791431791826</v>
      </c>
    </row>
    <row r="31" spans="1:3" x14ac:dyDescent="0.25">
      <c r="A31" t="s">
        <v>32</v>
      </c>
      <c r="B31">
        <v>31</v>
      </c>
      <c r="C31">
        <v>0.26188879634249512</v>
      </c>
    </row>
    <row r="32" spans="1:3" x14ac:dyDescent="0.25">
      <c r="A32" t="s">
        <v>33</v>
      </c>
      <c r="B32">
        <v>5</v>
      </c>
      <c r="C32">
        <v>6.8153345152107705E-2</v>
      </c>
    </row>
    <row r="33" spans="1:3" x14ac:dyDescent="0.25">
      <c r="A33" t="s">
        <v>81</v>
      </c>
      <c r="B33">
        <v>48</v>
      </c>
      <c r="C33">
        <v>0.38126547656344978</v>
      </c>
    </row>
    <row r="34" spans="1:3" x14ac:dyDescent="0.25">
      <c r="A34" t="s">
        <v>34</v>
      </c>
      <c r="B34">
        <v>11</v>
      </c>
      <c r="C34">
        <v>9.7339619302185473E-2</v>
      </c>
    </row>
    <row r="35" spans="1:3" x14ac:dyDescent="0.25">
      <c r="A35" t="s">
        <v>35</v>
      </c>
      <c r="B35">
        <v>20</v>
      </c>
      <c r="C35">
        <v>0.21017843356550697</v>
      </c>
    </row>
    <row r="36" spans="1:3" x14ac:dyDescent="0.25">
      <c r="A36" t="s">
        <v>82</v>
      </c>
      <c r="B36">
        <v>8</v>
      </c>
      <c r="C36">
        <v>8.0577838298095422E-2</v>
      </c>
    </row>
    <row r="37" spans="1:3" x14ac:dyDescent="0.25">
      <c r="A37" t="s">
        <v>36</v>
      </c>
      <c r="B37">
        <v>1</v>
      </c>
      <c r="C37">
        <v>5.3451983272002727E-2</v>
      </c>
    </row>
    <row r="38" spans="1:3" x14ac:dyDescent="0.25">
      <c r="A38" t="s">
        <v>37</v>
      </c>
      <c r="B38">
        <v>33</v>
      </c>
      <c r="C38">
        <v>0.27617127000942593</v>
      </c>
    </row>
    <row r="39" spans="1:3" x14ac:dyDescent="0.25">
      <c r="A39" t="s">
        <v>38</v>
      </c>
      <c r="B39">
        <v>28</v>
      </c>
      <c r="C39">
        <v>0.25772149812895506</v>
      </c>
    </row>
    <row r="40" spans="1:3" x14ac:dyDescent="0.25">
      <c r="A40" t="s">
        <v>39</v>
      </c>
      <c r="B40">
        <v>14</v>
      </c>
      <c r="C40">
        <v>0.15840219761184821</v>
      </c>
    </row>
    <row r="41" spans="1:3" x14ac:dyDescent="0.25">
      <c r="A41" t="s">
        <v>40</v>
      </c>
      <c r="B41">
        <v>21</v>
      </c>
      <c r="C41">
        <v>0.21262835061380903</v>
      </c>
    </row>
    <row r="42" spans="1:3" x14ac:dyDescent="0.25">
      <c r="A42" t="s">
        <v>41</v>
      </c>
      <c r="B42">
        <v>17</v>
      </c>
      <c r="C42">
        <v>0.18375989658199585</v>
      </c>
    </row>
    <row r="43" spans="1:3" x14ac:dyDescent="0.25">
      <c r="A43" t="s">
        <v>42</v>
      </c>
      <c r="B43">
        <v>27</v>
      </c>
      <c r="C43">
        <v>0.24957851078792159</v>
      </c>
    </row>
    <row r="44" spans="1:3" x14ac:dyDescent="0.25">
      <c r="A44" t="s">
        <v>43</v>
      </c>
      <c r="B44">
        <v>13</v>
      </c>
      <c r="C44">
        <v>0.13262400002281963</v>
      </c>
    </row>
    <row r="45" spans="1:3" x14ac:dyDescent="0.25">
      <c r="A45" t="s">
        <v>77</v>
      </c>
      <c r="B45">
        <v>63</v>
      </c>
      <c r="C45">
        <v>0.66780234595029841</v>
      </c>
    </row>
    <row r="46" spans="1:3" x14ac:dyDescent="0.25">
      <c r="A46" t="s">
        <v>44</v>
      </c>
      <c r="B46">
        <v>3</v>
      </c>
      <c r="C46">
        <v>5.6004321599999997E-2</v>
      </c>
    </row>
    <row r="47" spans="1:3" x14ac:dyDescent="0.25">
      <c r="A47" t="s">
        <v>45</v>
      </c>
      <c r="B47">
        <v>44</v>
      </c>
      <c r="C47">
        <v>0.35533125089561857</v>
      </c>
    </row>
    <row r="48" spans="1:3" x14ac:dyDescent="0.25">
      <c r="A48" t="s">
        <v>46</v>
      </c>
      <c r="B48">
        <v>56</v>
      </c>
      <c r="C48">
        <v>0.44978927106150479</v>
      </c>
    </row>
    <row r="49" spans="1:3" x14ac:dyDescent="0.25">
      <c r="A49" t="s">
        <v>47</v>
      </c>
      <c r="B49">
        <v>30</v>
      </c>
      <c r="C49">
        <v>0.26102181292294163</v>
      </c>
    </row>
    <row r="50" spans="1:3" x14ac:dyDescent="0.25">
      <c r="A50" t="s">
        <v>48</v>
      </c>
      <c r="B50">
        <v>35</v>
      </c>
      <c r="C50">
        <v>0.2856440224451493</v>
      </c>
    </row>
    <row r="51" spans="1:3" x14ac:dyDescent="0.25">
      <c r="A51" t="s">
        <v>49</v>
      </c>
      <c r="B51">
        <v>12</v>
      </c>
      <c r="C51">
        <v>0.11612301901223582</v>
      </c>
    </row>
    <row r="52" spans="1:3" x14ac:dyDescent="0.25">
      <c r="A52" t="s">
        <v>78</v>
      </c>
      <c r="B52">
        <v>38</v>
      </c>
      <c r="C52">
        <v>0.34071249857998154</v>
      </c>
    </row>
    <row r="53" spans="1:3" x14ac:dyDescent="0.25">
      <c r="A53" t="s">
        <v>50</v>
      </c>
      <c r="B53">
        <v>54</v>
      </c>
      <c r="C53">
        <v>0.43410142491489356</v>
      </c>
    </row>
    <row r="54" spans="1:3" x14ac:dyDescent="0.25">
      <c r="A54" t="s">
        <v>51</v>
      </c>
      <c r="B54">
        <v>49</v>
      </c>
      <c r="C54">
        <v>0.38826602643705566</v>
      </c>
    </row>
    <row r="55" spans="1:3" x14ac:dyDescent="0.25">
      <c r="A55" t="s">
        <v>52</v>
      </c>
      <c r="B55">
        <v>61</v>
      </c>
      <c r="C55">
        <v>0.50012248237693613</v>
      </c>
    </row>
    <row r="56" spans="1:3" x14ac:dyDescent="0.25">
      <c r="A56" t="s">
        <v>53</v>
      </c>
      <c r="B56">
        <v>9</v>
      </c>
      <c r="C56">
        <v>8.9339800719294232E-2</v>
      </c>
    </row>
    <row r="57" spans="1:3" x14ac:dyDescent="0.25">
      <c r="A57" t="s">
        <v>54</v>
      </c>
      <c r="B57">
        <v>36</v>
      </c>
      <c r="C57">
        <v>0.29336473342862868</v>
      </c>
    </row>
    <row r="58" spans="1:3" x14ac:dyDescent="0.25">
      <c r="A58" t="s">
        <v>55</v>
      </c>
      <c r="B58">
        <v>47</v>
      </c>
      <c r="C58">
        <v>0.37514345593029114</v>
      </c>
    </row>
    <row r="59" spans="1:3" x14ac:dyDescent="0.25">
      <c r="A59" t="s">
        <v>56</v>
      </c>
      <c r="B59">
        <v>42</v>
      </c>
      <c r="C59">
        <v>0.35458668542323624</v>
      </c>
    </row>
    <row r="60" spans="1:3" x14ac:dyDescent="0.25">
      <c r="A60" t="s">
        <v>57</v>
      </c>
      <c r="B60">
        <v>57</v>
      </c>
      <c r="C60">
        <v>0.47645972656714397</v>
      </c>
    </row>
    <row r="61" spans="1:3" x14ac:dyDescent="0.25">
      <c r="A61" t="s">
        <v>58</v>
      </c>
      <c r="B61">
        <v>7</v>
      </c>
      <c r="C61">
        <v>6.8919229874421589E-2</v>
      </c>
    </row>
    <row r="62" spans="1:3" x14ac:dyDescent="0.25">
      <c r="A62" t="s">
        <v>59</v>
      </c>
      <c r="B62">
        <v>24</v>
      </c>
      <c r="C62">
        <v>0.24099984906238114</v>
      </c>
    </row>
    <row r="63" spans="1:3" x14ac:dyDescent="0.25">
      <c r="A63" t="s">
        <v>60</v>
      </c>
      <c r="B63">
        <v>62</v>
      </c>
      <c r="C63">
        <v>0.58799610187447127</v>
      </c>
    </row>
    <row r="64" spans="1:3" x14ac:dyDescent="0.25">
      <c r="A64" t="s">
        <v>61</v>
      </c>
      <c r="B64">
        <v>2</v>
      </c>
      <c r="C64">
        <v>5.4196473639221553E-2</v>
      </c>
    </row>
    <row r="65" spans="1:3" x14ac:dyDescent="0.25">
      <c r="A65" t="s">
        <v>62</v>
      </c>
      <c r="B65">
        <v>4</v>
      </c>
      <c r="C65">
        <v>5.9208192069128571E-2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CB40-6C1E-4438-826A-63468DB92520}">
  <dimension ref="A1:L71"/>
  <sheetViews>
    <sheetView topLeftCell="A31" workbookViewId="0">
      <selection activeCell="L71" sqref="L71"/>
    </sheetView>
  </sheetViews>
  <sheetFormatPr defaultRowHeight="15" x14ac:dyDescent="0.25"/>
  <cols>
    <col min="2" max="2" width="12" bestFit="1" customWidth="1"/>
    <col min="10" max="10" width="12.7109375" bestFit="1" customWidth="1"/>
    <col min="11" max="12" width="12" bestFit="1" customWidth="1"/>
  </cols>
  <sheetData>
    <row r="1" spans="1:12" ht="45" x14ac:dyDescent="0.25">
      <c r="A1" t="s">
        <v>0</v>
      </c>
      <c r="B1" t="s">
        <v>79</v>
      </c>
      <c r="C1" t="s">
        <v>71</v>
      </c>
      <c r="D1" s="2" t="s">
        <v>73</v>
      </c>
      <c r="E1" s="2" t="s">
        <v>74</v>
      </c>
      <c r="F1" s="2" t="s">
        <v>75</v>
      </c>
      <c r="G1" t="s">
        <v>76</v>
      </c>
      <c r="H1" s="2" t="s">
        <v>84</v>
      </c>
      <c r="I1" s="2" t="s">
        <v>83</v>
      </c>
      <c r="J1" s="2" t="s">
        <v>85</v>
      </c>
      <c r="K1" s="2" t="s">
        <v>86</v>
      </c>
      <c r="L1" s="2" t="s">
        <v>87</v>
      </c>
    </row>
    <row r="2" spans="1:12" x14ac:dyDescent="0.25">
      <c r="A2" t="s">
        <v>1</v>
      </c>
      <c r="B2">
        <v>122123822333.73</v>
      </c>
      <c r="C2">
        <v>35</v>
      </c>
      <c r="D2">
        <f>IFERROR(VLOOKUP(A2,MalRout2019!A:B,2,0), )</f>
        <v>26</v>
      </c>
      <c r="E2">
        <f t="shared" ref="E2:E65" si="0">C2-D2</f>
        <v>9</v>
      </c>
      <c r="F2">
        <f t="shared" ref="F2:F65" si="1">E2^2</f>
        <v>81</v>
      </c>
      <c r="G2">
        <v>0.24452610575104855</v>
      </c>
      <c r="H2">
        <f>G2-0.336774853036941</f>
        <v>-9.2248747285892441E-2</v>
      </c>
      <c r="I2">
        <f>H2^2</f>
        <v>8.5098313758164481E-3</v>
      </c>
      <c r="J2">
        <f>B2-1074808813314.32</f>
        <v>-952684990980.58997</v>
      </c>
      <c r="K2">
        <f>J2^2</f>
        <v>9.0760869203968672E+23</v>
      </c>
      <c r="L2">
        <f>J2*H2</f>
        <v>87883996976.031158</v>
      </c>
    </row>
    <row r="3" spans="1:12" x14ac:dyDescent="0.25">
      <c r="A3" t="s">
        <v>3</v>
      </c>
      <c r="B3">
        <v>637430331479.46899</v>
      </c>
      <c r="C3">
        <v>18</v>
      </c>
      <c r="D3">
        <f>IFERROR(VLOOKUP(A3,MalRout2019!A:B,2,0), )</f>
        <v>15</v>
      </c>
      <c r="E3">
        <f t="shared" si="0"/>
        <v>3</v>
      </c>
      <c r="F3">
        <f t="shared" si="1"/>
        <v>9</v>
      </c>
      <c r="G3">
        <v>0.17169368588118922</v>
      </c>
      <c r="H3">
        <f t="shared" ref="H3:H65" si="2">G3-0.336774853036941</f>
        <v>-0.16508116715575177</v>
      </c>
      <c r="I3">
        <f t="shared" ref="I3:I65" si="3">H3^2</f>
        <v>2.7251791749505257E-2</v>
      </c>
      <c r="J3">
        <f t="shared" ref="J3:J65" si="4">B3-1074808813314.32</f>
        <v>-437378481834.85095</v>
      </c>
      <c r="K3">
        <f t="shared" ref="K3:K65" si="5">J3^2</f>
        <v>1.9129993637215903E+23</v>
      </c>
      <c r="L3">
        <f t="shared" ref="L3:L65" si="6">J3*H3</f>
        <v>72202950270.107971</v>
      </c>
    </row>
    <row r="4" spans="1:12" x14ac:dyDescent="0.25">
      <c r="A4" t="s">
        <v>5</v>
      </c>
      <c r="B4">
        <v>11536590635.826799</v>
      </c>
      <c r="C4">
        <v>60</v>
      </c>
      <c r="D4">
        <f>IFERROR(VLOOKUP(A4,MalRout2019!A:B,2,0), )</f>
        <v>19</v>
      </c>
      <c r="E4">
        <f t="shared" si="0"/>
        <v>41</v>
      </c>
      <c r="F4">
        <f t="shared" si="1"/>
        <v>1681</v>
      </c>
      <c r="G4">
        <v>0.20308744323069311</v>
      </c>
      <c r="H4">
        <f t="shared" si="2"/>
        <v>-0.13368740980624788</v>
      </c>
      <c r="I4">
        <f t="shared" si="3"/>
        <v>1.7872323540703661E-2</v>
      </c>
      <c r="J4">
        <f t="shared" si="4"/>
        <v>-1063272222678.4932</v>
      </c>
      <c r="K4">
        <f t="shared" si="5"/>
        <v>1.1305478195196631E+24</v>
      </c>
      <c r="L4">
        <f t="shared" si="6"/>
        <v>142146109368.81976</v>
      </c>
    </row>
    <row r="5" spans="1:12" x14ac:dyDescent="0.25">
      <c r="A5" t="s">
        <v>6</v>
      </c>
      <c r="B5">
        <v>1323421072479.0701</v>
      </c>
      <c r="C5">
        <v>13</v>
      </c>
      <c r="D5">
        <f>IFERROR(VLOOKUP(A5,MalRout2019!A:B,2,0), )</f>
        <v>41</v>
      </c>
      <c r="E5">
        <f t="shared" si="0"/>
        <v>-28</v>
      </c>
      <c r="F5">
        <f t="shared" si="1"/>
        <v>784</v>
      </c>
      <c r="G5">
        <v>0.3531815308794829</v>
      </c>
      <c r="H5">
        <f t="shared" si="2"/>
        <v>1.6406677842541906E-2</v>
      </c>
      <c r="I5">
        <f t="shared" si="3"/>
        <v>2.691790778289555E-4</v>
      </c>
      <c r="J5">
        <f t="shared" si="4"/>
        <v>248612259164.75012</v>
      </c>
      <c r="K5">
        <f t="shared" si="5"/>
        <v>6.1808055407000884E+22</v>
      </c>
      <c r="L5">
        <f t="shared" si="6"/>
        <v>4078901243.8225918</v>
      </c>
    </row>
    <row r="6" spans="1:12" x14ac:dyDescent="0.25">
      <c r="A6" t="s">
        <v>72</v>
      </c>
      <c r="B6">
        <v>40747792237.973503</v>
      </c>
      <c r="C6">
        <v>48</v>
      </c>
      <c r="D6">
        <f>IFERROR(VLOOKUP(A6,MalRout2019!A:B,2,0), )</f>
        <v>0</v>
      </c>
      <c r="E6">
        <f t="shared" si="0"/>
        <v>48</v>
      </c>
      <c r="F6">
        <f t="shared" si="1"/>
        <v>2304</v>
      </c>
      <c r="G6">
        <v>0.18325795742722312</v>
      </c>
      <c r="H6">
        <f t="shared" si="2"/>
        <v>-0.15351689560971787</v>
      </c>
      <c r="I6">
        <f t="shared" si="3"/>
        <v>2.3567437237645015E-2</v>
      </c>
      <c r="J6">
        <f t="shared" si="4"/>
        <v>-1034061021076.3464</v>
      </c>
      <c r="K6">
        <f t="shared" si="5"/>
        <v>1.0692821953094561E+24</v>
      </c>
      <c r="L6">
        <f t="shared" si="6"/>
        <v>158745837826.65576</v>
      </c>
    </row>
    <row r="7" spans="1:12" x14ac:dyDescent="0.25">
      <c r="A7" t="s">
        <v>8</v>
      </c>
      <c r="B7">
        <v>35307127659.574501</v>
      </c>
      <c r="C7">
        <v>52</v>
      </c>
      <c r="D7">
        <f>IFERROR(VLOOKUP(A7,MalRout2019!A:B,2,0), )</f>
        <v>45</v>
      </c>
      <c r="E7">
        <f t="shared" si="0"/>
        <v>7</v>
      </c>
      <c r="F7">
        <f t="shared" si="1"/>
        <v>49</v>
      </c>
      <c r="G7">
        <v>0.35758962305000419</v>
      </c>
      <c r="H7">
        <f t="shared" si="2"/>
        <v>2.08147700130632E-2</v>
      </c>
      <c r="I7">
        <f t="shared" si="3"/>
        <v>4.3325465069671498E-4</v>
      </c>
      <c r="J7">
        <f t="shared" si="4"/>
        <v>-1039501685654.7455</v>
      </c>
      <c r="K7">
        <f t="shared" si="5"/>
        <v>1.0805637544790574E+24</v>
      </c>
      <c r="L7">
        <f t="shared" si="6"/>
        <v>-21636988515.095043</v>
      </c>
    </row>
    <row r="8" spans="1:12" x14ac:dyDescent="0.25">
      <c r="A8" t="s">
        <v>10</v>
      </c>
      <c r="B8">
        <v>249723862487.36099</v>
      </c>
      <c r="C8">
        <v>30</v>
      </c>
      <c r="D8">
        <f>IFERROR(VLOOKUP(A8,MalRout2019!A:B,2,0), )</f>
        <v>34</v>
      </c>
      <c r="E8">
        <f t="shared" si="0"/>
        <v>-4</v>
      </c>
      <c r="F8">
        <f t="shared" si="1"/>
        <v>16</v>
      </c>
      <c r="G8">
        <v>0.27980498392976105</v>
      </c>
      <c r="H8">
        <f t="shared" si="2"/>
        <v>-5.6969869107179938E-2</v>
      </c>
      <c r="I8">
        <f t="shared" si="3"/>
        <v>3.2455659860892152E-3</v>
      </c>
      <c r="J8">
        <f t="shared" si="4"/>
        <v>-825084950826.95898</v>
      </c>
      <c r="K8">
        <f t="shared" si="5"/>
        <v>6.8076517608112537E+23</v>
      </c>
      <c r="L8">
        <f t="shared" si="6"/>
        <v>47004981650.915848</v>
      </c>
    </row>
    <row r="9" spans="1:12" x14ac:dyDescent="0.25">
      <c r="A9" t="s">
        <v>11</v>
      </c>
      <c r="B9">
        <v>54456465472.616203</v>
      </c>
      <c r="C9">
        <v>44</v>
      </c>
      <c r="D9">
        <f>IFERROR(VLOOKUP(A9,MalRout2019!A:B,2,0), )</f>
        <v>22</v>
      </c>
      <c r="E9">
        <f t="shared" si="0"/>
        <v>22</v>
      </c>
      <c r="F9">
        <f t="shared" si="1"/>
        <v>484</v>
      </c>
      <c r="G9">
        <v>0.21368013442409328</v>
      </c>
      <c r="H9">
        <f t="shared" si="2"/>
        <v>-0.12309471861284771</v>
      </c>
      <c r="I9">
        <f t="shared" si="3"/>
        <v>1.5152309750376156E-2</v>
      </c>
      <c r="J9">
        <f t="shared" si="4"/>
        <v>-1020352347841.7037</v>
      </c>
      <c r="K9">
        <f t="shared" si="5"/>
        <v>1.0411189137460771E+24</v>
      </c>
      <c r="L9">
        <f t="shared" si="6"/>
        <v>125599985143.53304</v>
      </c>
    </row>
    <row r="10" spans="1:12" x14ac:dyDescent="0.25">
      <c r="A10" t="s">
        <v>12</v>
      </c>
      <c r="B10">
        <v>2055505502224.73</v>
      </c>
      <c r="C10">
        <v>8</v>
      </c>
      <c r="D10">
        <f>IFERROR(VLOOKUP(A10,MalRout2019!A:B,2,0), )</f>
        <v>18</v>
      </c>
      <c r="E10">
        <f t="shared" si="0"/>
        <v>-10</v>
      </c>
      <c r="F10">
        <f t="shared" si="1"/>
        <v>100</v>
      </c>
      <c r="G10">
        <v>0.18942163578399393</v>
      </c>
      <c r="H10">
        <f t="shared" si="2"/>
        <v>-0.14735321725294706</v>
      </c>
      <c r="I10">
        <f t="shared" si="3"/>
        <v>2.1712970634794215E-2</v>
      </c>
      <c r="J10">
        <f t="shared" si="4"/>
        <v>980696688910.41003</v>
      </c>
      <c r="K10">
        <f t="shared" si="5"/>
        <v>9.6176599563984161E+23</v>
      </c>
      <c r="L10">
        <f t="shared" si="6"/>
        <v>-144508812260.26147</v>
      </c>
    </row>
    <row r="11" spans="1:12" x14ac:dyDescent="0.25">
      <c r="A11" t="s">
        <v>13</v>
      </c>
      <c r="B11">
        <v>22158209502.639099</v>
      </c>
      <c r="C11">
        <v>57</v>
      </c>
      <c r="D11">
        <f>IFERROR(VLOOKUP(A11,MalRout2019!A:B,2,0), )</f>
        <v>59</v>
      </c>
      <c r="E11">
        <f t="shared" si="0"/>
        <v>-2</v>
      </c>
      <c r="F11">
        <f t="shared" si="1"/>
        <v>4</v>
      </c>
      <c r="G11">
        <v>0.47829722715248751</v>
      </c>
      <c r="H11">
        <f t="shared" si="2"/>
        <v>0.14152237411554652</v>
      </c>
      <c r="I11">
        <f t="shared" si="3"/>
        <v>2.0028582375300714E-2</v>
      </c>
      <c r="J11">
        <f t="shared" si="4"/>
        <v>-1052650603811.6809</v>
      </c>
      <c r="K11">
        <f t="shared" si="5"/>
        <v>1.1080732937050963E+24</v>
      </c>
      <c r="L11">
        <f t="shared" si="6"/>
        <v>-148973612565.59265</v>
      </c>
    </row>
    <row r="12" spans="1:12" x14ac:dyDescent="0.25">
      <c r="A12" t="s">
        <v>14</v>
      </c>
      <c r="B12">
        <v>1653042795255.04</v>
      </c>
      <c r="C12">
        <v>10</v>
      </c>
      <c r="D12">
        <f>IFERROR(VLOOKUP(A12,MalRout2019!A:B,2,0), )</f>
        <v>40</v>
      </c>
      <c r="E12">
        <f t="shared" si="0"/>
        <v>-30</v>
      </c>
      <c r="F12">
        <f t="shared" si="1"/>
        <v>900</v>
      </c>
      <c r="G12">
        <v>0.34856635056610397</v>
      </c>
      <c r="H12">
        <f t="shared" si="2"/>
        <v>1.1791497529162975E-2</v>
      </c>
      <c r="I12">
        <f t="shared" si="3"/>
        <v>1.3903941398025655E-4</v>
      </c>
      <c r="J12">
        <f t="shared" si="4"/>
        <v>578233981940.72009</v>
      </c>
      <c r="K12">
        <f t="shared" si="5"/>
        <v>3.3435453787102102E+23</v>
      </c>
      <c r="L12">
        <f t="shared" si="6"/>
        <v>6818244569.3320694</v>
      </c>
    </row>
    <row r="13" spans="1:12" x14ac:dyDescent="0.25">
      <c r="A13" t="s">
        <v>15</v>
      </c>
      <c r="B13">
        <v>12237700479375</v>
      </c>
      <c r="C13">
        <v>2</v>
      </c>
      <c r="D13">
        <f>IFERROR(VLOOKUP(A13,MalRout2019!A:B,2,0), )</f>
        <v>53</v>
      </c>
      <c r="E13">
        <f t="shared" si="0"/>
        <v>-51</v>
      </c>
      <c r="F13">
        <f t="shared" si="1"/>
        <v>2601</v>
      </c>
      <c r="G13">
        <v>0.43103289146894153</v>
      </c>
      <c r="H13">
        <f t="shared" si="2"/>
        <v>9.4258038432000535E-2</v>
      </c>
      <c r="I13">
        <f t="shared" si="3"/>
        <v>8.8845778090484891E-3</v>
      </c>
      <c r="J13">
        <f t="shared" si="4"/>
        <v>11162891666060.68</v>
      </c>
      <c r="K13">
        <f t="shared" si="5"/>
        <v>1.2461015034820697E+26</v>
      </c>
      <c r="L13">
        <f t="shared" si="6"/>
        <v>1052192271671.806</v>
      </c>
    </row>
    <row r="14" spans="1:12" x14ac:dyDescent="0.25">
      <c r="A14" t="s">
        <v>16</v>
      </c>
      <c r="B14">
        <v>314457601859.52301</v>
      </c>
      <c r="C14">
        <v>26</v>
      </c>
      <c r="D14">
        <f>IFERROR(VLOOKUP(A14,MalRout2019!A:B,2,0), )</f>
        <v>32</v>
      </c>
      <c r="E14">
        <f t="shared" si="0"/>
        <v>-6</v>
      </c>
      <c r="F14">
        <f t="shared" si="1"/>
        <v>36</v>
      </c>
      <c r="G14">
        <v>0.26346224385123002</v>
      </c>
      <c r="H14">
        <f t="shared" si="2"/>
        <v>-7.3312609185710975E-2</v>
      </c>
      <c r="I14">
        <f t="shared" si="3"/>
        <v>5.374738665616793E-3</v>
      </c>
      <c r="J14">
        <f t="shared" si="4"/>
        <v>-760351211454.79688</v>
      </c>
      <c r="K14">
        <f t="shared" si="5"/>
        <v>5.7813396476077723E+23</v>
      </c>
      <c r="L14">
        <f t="shared" si="6"/>
        <v>55743331209.26741</v>
      </c>
    </row>
    <row r="15" spans="1:12" x14ac:dyDescent="0.25">
      <c r="A15" t="s">
        <v>17</v>
      </c>
      <c r="B15">
        <v>104295862000</v>
      </c>
      <c r="C15">
        <v>39</v>
      </c>
      <c r="D15">
        <f>IFERROR(VLOOKUP(A15,MalRout2019!A:B,2,0), )</f>
        <v>23</v>
      </c>
      <c r="E15">
        <f t="shared" si="0"/>
        <v>16</v>
      </c>
      <c r="F15">
        <f t="shared" si="1"/>
        <v>256</v>
      </c>
      <c r="G15">
        <v>0.21572810135986481</v>
      </c>
      <c r="H15">
        <f t="shared" si="2"/>
        <v>-0.12104675167707618</v>
      </c>
      <c r="I15">
        <f t="shared" si="3"/>
        <v>1.4652316091571745E-2</v>
      </c>
      <c r="J15">
        <f t="shared" si="4"/>
        <v>-970512951314.31995</v>
      </c>
      <c r="K15">
        <f t="shared" si="5"/>
        <v>9.4189538866883154E+23</v>
      </c>
      <c r="L15">
        <f t="shared" si="6"/>
        <v>117477440217.13081</v>
      </c>
    </row>
    <row r="16" spans="1:12" x14ac:dyDescent="0.25">
      <c r="A16" t="s">
        <v>18</v>
      </c>
      <c r="B16">
        <v>235369129337.711</v>
      </c>
      <c r="C16">
        <v>31</v>
      </c>
      <c r="D16">
        <f>IFERROR(VLOOKUP(A16,MalRout2019!A:B,2,0), )</f>
        <v>64</v>
      </c>
      <c r="E16">
        <f t="shared" si="0"/>
        <v>-33</v>
      </c>
      <c r="F16">
        <f t="shared" si="1"/>
        <v>1089</v>
      </c>
      <c r="G16">
        <v>0.69547840890817569</v>
      </c>
      <c r="H16">
        <f t="shared" si="2"/>
        <v>0.3587035558712347</v>
      </c>
      <c r="I16">
        <f t="shared" si="3"/>
        <v>0.128668240994668</v>
      </c>
      <c r="J16">
        <f t="shared" si="4"/>
        <v>-839439683976.60889</v>
      </c>
      <c r="K16">
        <f t="shared" si="5"/>
        <v>7.0465898303474902E+23</v>
      </c>
      <c r="L16">
        <f t="shared" si="6"/>
        <v>-301109999581.83514</v>
      </c>
    </row>
    <row r="17" spans="1:12" x14ac:dyDescent="0.25">
      <c r="A17" t="s">
        <v>19</v>
      </c>
      <c r="B17">
        <v>25921079612.333698</v>
      </c>
      <c r="C17">
        <v>54</v>
      </c>
      <c r="D17">
        <f>IFERROR(VLOOKUP(A17,MalRout2019!A:B,2,0), )</f>
        <v>10</v>
      </c>
      <c r="E17">
        <f t="shared" si="0"/>
        <v>44</v>
      </c>
      <c r="F17">
        <f t="shared" si="1"/>
        <v>1936</v>
      </c>
      <c r="G17">
        <v>9.0434599249668651E-2</v>
      </c>
      <c r="H17">
        <f t="shared" si="2"/>
        <v>-0.24634025378727234</v>
      </c>
      <c r="I17">
        <f t="shared" si="3"/>
        <v>6.0683520635977747E-2</v>
      </c>
      <c r="J17">
        <f t="shared" si="4"/>
        <v>-1048887733701.9862</v>
      </c>
      <c r="K17">
        <f t="shared" si="5"/>
        <v>1.1001654779104888E+24</v>
      </c>
      <c r="L17">
        <f t="shared" si="6"/>
        <v>258383270514.50421</v>
      </c>
    </row>
    <row r="18" spans="1:12" x14ac:dyDescent="0.25">
      <c r="A18" t="s">
        <v>20</v>
      </c>
      <c r="B18">
        <v>80561496133.917206</v>
      </c>
      <c r="C18">
        <v>41</v>
      </c>
      <c r="D18">
        <f>IFERROR(VLOOKUP(A18,MalRout2019!A:B,2,0), )</f>
        <v>51</v>
      </c>
      <c r="E18">
        <f t="shared" si="0"/>
        <v>-10</v>
      </c>
      <c r="F18">
        <f t="shared" si="1"/>
        <v>100</v>
      </c>
      <c r="G18">
        <v>0.42201010161213615</v>
      </c>
      <c r="H18">
        <f t="shared" si="2"/>
        <v>8.5235248575195155E-2</v>
      </c>
      <c r="I18">
        <f t="shared" si="3"/>
        <v>7.2650475996753078E-3</v>
      </c>
      <c r="J18">
        <f t="shared" si="4"/>
        <v>-994247317180.40271</v>
      </c>
      <c r="K18">
        <f t="shared" si="5"/>
        <v>9.8852772772042828E+23</v>
      </c>
      <c r="L18">
        <f t="shared" si="6"/>
        <v>-84744917225.092529</v>
      </c>
    </row>
    <row r="19" spans="1:12" x14ac:dyDescent="0.25">
      <c r="A19" t="s">
        <v>21</v>
      </c>
      <c r="B19">
        <v>2582501307216.4199</v>
      </c>
      <c r="C19">
        <v>7</v>
      </c>
      <c r="D19">
        <f>IFERROR(VLOOKUP(A19,MalRout2019!A:B,2,0), )</f>
        <v>39</v>
      </c>
      <c r="E19">
        <f t="shared" si="0"/>
        <v>-32</v>
      </c>
      <c r="F19">
        <f t="shared" si="1"/>
        <v>1024</v>
      </c>
      <c r="G19">
        <v>0.34382776298312989</v>
      </c>
      <c r="H19">
        <f t="shared" si="2"/>
        <v>7.0529099461889011E-3</v>
      </c>
      <c r="I19">
        <f t="shared" si="3"/>
        <v>4.9743538709050331E-5</v>
      </c>
      <c r="J19">
        <f t="shared" si="4"/>
        <v>1507692493902.1001</v>
      </c>
      <c r="K19">
        <f t="shared" si="5"/>
        <v>2.2731366561687342E+24</v>
      </c>
      <c r="L19">
        <f t="shared" si="6"/>
        <v>10633619386.03647</v>
      </c>
    </row>
    <row r="20" spans="1:12" x14ac:dyDescent="0.25">
      <c r="A20" t="s">
        <v>22</v>
      </c>
      <c r="B20">
        <v>1489464787.5741501</v>
      </c>
      <c r="C20">
        <v>64</v>
      </c>
      <c r="D20">
        <f>IFERROR(VLOOKUP(A20,MalRout2019!A:B,2,0), )</f>
        <v>55</v>
      </c>
      <c r="E20">
        <f t="shared" si="0"/>
        <v>9</v>
      </c>
      <c r="F20">
        <f t="shared" si="1"/>
        <v>81</v>
      </c>
      <c r="G20">
        <v>0.44165296377227903</v>
      </c>
      <c r="H20">
        <f t="shared" si="2"/>
        <v>0.10487811073533804</v>
      </c>
      <c r="I20">
        <f t="shared" si="3"/>
        <v>1.0999418111413828E-2</v>
      </c>
      <c r="J20">
        <f t="shared" si="4"/>
        <v>-1073319348526.7458</v>
      </c>
      <c r="K20">
        <f t="shared" si="5"/>
        <v>1.1520144239218782E+24</v>
      </c>
      <c r="L20">
        <f t="shared" si="6"/>
        <v>-112567705489.16893</v>
      </c>
    </row>
    <row r="21" spans="1:12" x14ac:dyDescent="0.25">
      <c r="A21" t="s">
        <v>23</v>
      </c>
      <c r="B21">
        <v>15081338092.2875</v>
      </c>
      <c r="C21">
        <v>59</v>
      </c>
      <c r="D21">
        <f>IFERROR(VLOOKUP(A21,MalRout2019!A:B,2,0), )</f>
        <v>29</v>
      </c>
      <c r="E21">
        <f t="shared" si="0"/>
        <v>30</v>
      </c>
      <c r="F21">
        <f t="shared" si="1"/>
        <v>900</v>
      </c>
      <c r="G21">
        <v>0.2579753033806621</v>
      </c>
      <c r="H21">
        <f t="shared" si="2"/>
        <v>-7.8799549656278889E-2</v>
      </c>
      <c r="I21">
        <f t="shared" si="3"/>
        <v>6.2093690260323622E-3</v>
      </c>
      <c r="J21">
        <f t="shared" si="4"/>
        <v>-1059727475222.0325</v>
      </c>
      <c r="K21">
        <f t="shared" si="5"/>
        <v>1.1230223217404634E+24</v>
      </c>
      <c r="L21">
        <f t="shared" si="6"/>
        <v>83506047805.881607</v>
      </c>
    </row>
    <row r="22" spans="1:12" x14ac:dyDescent="0.25">
      <c r="A22" t="s">
        <v>24</v>
      </c>
      <c r="B22">
        <v>3677439129776.6001</v>
      </c>
      <c r="C22">
        <v>4</v>
      </c>
      <c r="D22">
        <f>IFERROR(VLOOKUP(A22,MalRout2019!A:B,2,0), )</f>
        <v>43</v>
      </c>
      <c r="E22">
        <f t="shared" si="0"/>
        <v>-39</v>
      </c>
      <c r="F22">
        <f t="shared" si="1"/>
        <v>1521</v>
      </c>
      <c r="G22">
        <v>0.354763838079242</v>
      </c>
      <c r="H22">
        <f t="shared" si="2"/>
        <v>1.7988985042301009E-2</v>
      </c>
      <c r="I22">
        <f t="shared" si="3"/>
        <v>3.2360358285212941E-4</v>
      </c>
      <c r="J22">
        <f t="shared" si="4"/>
        <v>2602630316462.2803</v>
      </c>
      <c r="K22">
        <f t="shared" si="5"/>
        <v>6.7736845641685495E+24</v>
      </c>
      <c r="L22">
        <f t="shared" si="6"/>
        <v>46818677833.479103</v>
      </c>
    </row>
    <row r="23" spans="1:12" x14ac:dyDescent="0.25">
      <c r="A23" t="s">
        <v>25</v>
      </c>
      <c r="B23">
        <v>139135029758.29001</v>
      </c>
      <c r="C23">
        <v>34</v>
      </c>
      <c r="D23">
        <f>IFERROR(VLOOKUP(A23,MalRout2019!A:B,2,0), )</f>
        <v>25</v>
      </c>
      <c r="E23">
        <f t="shared" si="0"/>
        <v>9</v>
      </c>
      <c r="F23">
        <f t="shared" si="1"/>
        <v>81</v>
      </c>
      <c r="G23">
        <v>0.24372402356299228</v>
      </c>
      <c r="H23">
        <f t="shared" si="2"/>
        <v>-9.3050829473948715E-2</v>
      </c>
      <c r="I23">
        <f t="shared" si="3"/>
        <v>8.6584568657898826E-3</v>
      </c>
      <c r="J23">
        <f t="shared" si="4"/>
        <v>-935673783556.02991</v>
      </c>
      <c r="K23">
        <f t="shared" si="5"/>
        <v>8.7548542923405629E+23</v>
      </c>
      <c r="L23">
        <f t="shared" si="6"/>
        <v>87065221676.916534</v>
      </c>
    </row>
    <row r="24" spans="1:12" x14ac:dyDescent="0.25">
      <c r="A24" t="s">
        <v>26</v>
      </c>
      <c r="B24">
        <v>23909289978.586102</v>
      </c>
      <c r="C24">
        <v>56</v>
      </c>
      <c r="D24">
        <f>IFERROR(VLOOKUP(A24,MalRout2019!A:B,2,0), )</f>
        <v>6</v>
      </c>
      <c r="E24">
        <f t="shared" si="0"/>
        <v>50</v>
      </c>
      <c r="F24">
        <f t="shared" si="1"/>
        <v>2500</v>
      </c>
      <c r="G24">
        <v>6.882267839964612E-2</v>
      </c>
      <c r="H24">
        <f t="shared" si="2"/>
        <v>-0.26795217463729487</v>
      </c>
      <c r="I24">
        <f t="shared" si="3"/>
        <v>7.1798367892855375E-2</v>
      </c>
      <c r="J24">
        <f t="shared" si="4"/>
        <v>-1050899523335.7339</v>
      </c>
      <c r="K24">
        <f t="shared" si="5"/>
        <v>1.1043898081472727E+24</v>
      </c>
      <c r="L24">
        <f t="shared" si="6"/>
        <v>281590812603.10651</v>
      </c>
    </row>
    <row r="25" spans="1:12" x14ac:dyDescent="0.25">
      <c r="A25" t="s">
        <v>27</v>
      </c>
      <c r="B25">
        <v>2600818243559.6499</v>
      </c>
      <c r="C25">
        <v>6</v>
      </c>
      <c r="D25">
        <f>IFERROR(VLOOKUP(A25,MalRout2019!A:B,2,0), )</f>
        <v>58</v>
      </c>
      <c r="E25">
        <f t="shared" si="0"/>
        <v>-52</v>
      </c>
      <c r="F25">
        <f t="shared" si="1"/>
        <v>2704</v>
      </c>
      <c r="G25">
        <v>0.47667668313535305</v>
      </c>
      <c r="H25">
        <f t="shared" si="2"/>
        <v>0.13990183009841206</v>
      </c>
      <c r="I25">
        <f t="shared" si="3"/>
        <v>1.9572522064884953E-2</v>
      </c>
      <c r="J25">
        <f t="shared" si="4"/>
        <v>1526009430245.3301</v>
      </c>
      <c r="K25">
        <f t="shared" si="5"/>
        <v>2.3287047811976769E+24</v>
      </c>
      <c r="L25">
        <f t="shared" si="6"/>
        <v>213491512038.75677</v>
      </c>
    </row>
    <row r="26" spans="1:12" x14ac:dyDescent="0.25">
      <c r="A26" t="s">
        <v>28</v>
      </c>
      <c r="B26">
        <v>1015539017536.5</v>
      </c>
      <c r="C26">
        <v>15</v>
      </c>
      <c r="D26">
        <f>IFERROR(VLOOKUP(A26,MalRout2019!A:B,2,0), )</f>
        <v>50</v>
      </c>
      <c r="E26">
        <f t="shared" si="0"/>
        <v>-35</v>
      </c>
      <c r="F26">
        <f t="shared" si="1"/>
        <v>1225</v>
      </c>
      <c r="G26">
        <v>0.41952984711576746</v>
      </c>
      <c r="H26">
        <f t="shared" si="2"/>
        <v>8.2754994078826472E-2</v>
      </c>
      <c r="I26">
        <f t="shared" si="3"/>
        <v>6.8483890449866046E-3</v>
      </c>
      <c r="J26">
        <f t="shared" si="4"/>
        <v>-59269795777.819946</v>
      </c>
      <c r="K26">
        <f t="shared" si="5"/>
        <v>3.512908691544483E+21</v>
      </c>
      <c r="L26">
        <f t="shared" si="6"/>
        <v>-4904871598.6467438</v>
      </c>
    </row>
    <row r="27" spans="1:12" x14ac:dyDescent="0.25">
      <c r="A27" t="s">
        <v>80</v>
      </c>
      <c r="B27">
        <v>454012768723.58899</v>
      </c>
      <c r="C27">
        <v>20</v>
      </c>
      <c r="D27">
        <f>IFERROR(VLOOKUP(A27,MalRout2019!A:B,2,0), )</f>
        <v>52</v>
      </c>
      <c r="E27">
        <f t="shared" si="0"/>
        <v>-32</v>
      </c>
      <c r="F27">
        <f t="shared" si="1"/>
        <v>1024</v>
      </c>
      <c r="G27">
        <v>0.42376993087078674</v>
      </c>
      <c r="H27">
        <f t="shared" si="2"/>
        <v>8.6995077833845746E-2</v>
      </c>
      <c r="I27">
        <f t="shared" si="3"/>
        <v>7.5681435673168795E-3</v>
      </c>
      <c r="J27">
        <f t="shared" si="4"/>
        <v>-620796044590.73096</v>
      </c>
      <c r="K27">
        <f t="shared" si="5"/>
        <v>3.8538772897949683E+23</v>
      </c>
      <c r="L27">
        <f t="shared" si="6"/>
        <v>-54006200218.114212</v>
      </c>
    </row>
    <row r="28" spans="1:12" x14ac:dyDescent="0.25">
      <c r="A28" t="s">
        <v>29</v>
      </c>
      <c r="B28">
        <v>1934797937411.3301</v>
      </c>
      <c r="C28">
        <v>9</v>
      </c>
      <c r="D28">
        <f>IFERROR(VLOOKUP(A28,MalRout2019!A:B,2,0), )</f>
        <v>37</v>
      </c>
      <c r="E28">
        <f t="shared" si="0"/>
        <v>-28</v>
      </c>
      <c r="F28">
        <f t="shared" si="1"/>
        <v>784</v>
      </c>
      <c r="G28">
        <v>0.32485667239527727</v>
      </c>
      <c r="H28">
        <f t="shared" si="2"/>
        <v>-1.1918180641663723E-2</v>
      </c>
      <c r="I28">
        <f t="shared" si="3"/>
        <v>1.4204302980732789E-4</v>
      </c>
      <c r="J28">
        <f t="shared" si="4"/>
        <v>859989124097.01013</v>
      </c>
      <c r="K28">
        <f t="shared" si="5"/>
        <v>7.3958129356514272E+23</v>
      </c>
      <c r="L28">
        <f t="shared" si="6"/>
        <v>-10249505730.854326</v>
      </c>
    </row>
    <row r="29" spans="1:12" x14ac:dyDescent="0.25">
      <c r="A29" t="s">
        <v>30</v>
      </c>
      <c r="B29">
        <v>4872136945507.5898</v>
      </c>
      <c r="C29">
        <v>3</v>
      </c>
      <c r="D29">
        <f>IFERROR(VLOOKUP(A29,MalRout2019!A:B,2,0), )</f>
        <v>46</v>
      </c>
      <c r="E29">
        <f t="shared" si="0"/>
        <v>-43</v>
      </c>
      <c r="F29">
        <f t="shared" si="1"/>
        <v>1849</v>
      </c>
      <c r="G29">
        <v>0.36838821222989998</v>
      </c>
      <c r="H29">
        <f t="shared" si="2"/>
        <v>3.161335919295899E-2</v>
      </c>
      <c r="I29">
        <f t="shared" si="3"/>
        <v>9.9940447946304475E-4</v>
      </c>
      <c r="J29">
        <f t="shared" si="4"/>
        <v>3797328132193.27</v>
      </c>
      <c r="K29">
        <f t="shared" si="5"/>
        <v>1.4419700943546428E+25</v>
      </c>
      <c r="L29">
        <f t="shared" si="6"/>
        <v>120046298216.55391</v>
      </c>
    </row>
    <row r="30" spans="1:12" x14ac:dyDescent="0.25">
      <c r="A30" t="s">
        <v>31</v>
      </c>
      <c r="B30">
        <v>40068308450.704201</v>
      </c>
      <c r="C30">
        <v>49</v>
      </c>
      <c r="D30">
        <f>IFERROR(VLOOKUP(A30,MalRout2019!A:B,2,0), )</f>
        <v>60</v>
      </c>
      <c r="E30">
        <f t="shared" si="0"/>
        <v>-11</v>
      </c>
      <c r="F30">
        <f t="shared" si="1"/>
        <v>121</v>
      </c>
      <c r="G30">
        <v>0.48031791431791826</v>
      </c>
      <c r="H30">
        <f t="shared" si="2"/>
        <v>0.14354306128097727</v>
      </c>
      <c r="I30">
        <f t="shared" si="3"/>
        <v>2.0604610441914396E-2</v>
      </c>
      <c r="J30">
        <f t="shared" si="4"/>
        <v>-1034740504863.6157</v>
      </c>
      <c r="K30">
        <f t="shared" si="5"/>
        <v>1.0706879124054104E+24</v>
      </c>
      <c r="L30">
        <f t="shared" si="6"/>
        <v>-148529819699.54736</v>
      </c>
    </row>
    <row r="31" spans="1:12" x14ac:dyDescent="0.25">
      <c r="A31" t="s">
        <v>32</v>
      </c>
      <c r="B31">
        <v>162886867831.694</v>
      </c>
      <c r="C31">
        <v>33</v>
      </c>
      <c r="D31">
        <f>IFERROR(VLOOKUP(A31,MalRout2019!A:B,2,0), )</f>
        <v>31</v>
      </c>
      <c r="E31">
        <f t="shared" si="0"/>
        <v>2</v>
      </c>
      <c r="F31">
        <f t="shared" si="1"/>
        <v>4</v>
      </c>
      <c r="G31">
        <v>0.26188879634249512</v>
      </c>
      <c r="H31">
        <f t="shared" si="2"/>
        <v>-7.4886056694445868E-2</v>
      </c>
      <c r="I31">
        <f t="shared" si="3"/>
        <v>5.607921487243761E-3</v>
      </c>
      <c r="J31">
        <f t="shared" si="4"/>
        <v>-911921945482.62598</v>
      </c>
      <c r="K31">
        <f t="shared" si="5"/>
        <v>8.3160163465281747E+23</v>
      </c>
      <c r="L31">
        <f t="shared" si="6"/>
        <v>68290238510.321304</v>
      </c>
    </row>
    <row r="32" spans="1:12" x14ac:dyDescent="0.25">
      <c r="A32" t="s">
        <v>33</v>
      </c>
      <c r="B32">
        <v>79263075749.268204</v>
      </c>
      <c r="C32">
        <v>42</v>
      </c>
      <c r="D32">
        <f>IFERROR(VLOOKUP(A32,MalRout2019!A:B,2,0), )</f>
        <v>5</v>
      </c>
      <c r="E32">
        <f t="shared" si="0"/>
        <v>37</v>
      </c>
      <c r="F32">
        <f t="shared" si="1"/>
        <v>1369</v>
      </c>
      <c r="G32">
        <v>6.8153345152107705E-2</v>
      </c>
      <c r="H32">
        <f t="shared" si="2"/>
        <v>-0.2686215078848333</v>
      </c>
      <c r="I32">
        <f t="shared" si="3"/>
        <v>7.2157514498321557E-2</v>
      </c>
      <c r="J32">
        <f t="shared" si="4"/>
        <v>-995545737565.05176</v>
      </c>
      <c r="K32">
        <f t="shared" si="5"/>
        <v>9.9111131558394291E+23</v>
      </c>
      <c r="L32">
        <f t="shared" si="6"/>
        <v>267424997193.04272</v>
      </c>
    </row>
    <row r="33" spans="1:12" x14ac:dyDescent="0.25">
      <c r="A33" t="s">
        <v>81</v>
      </c>
      <c r="B33">
        <v>1530750923148.7</v>
      </c>
      <c r="C33">
        <v>12</v>
      </c>
      <c r="D33">
        <f>IFERROR(VLOOKUP(A33,MalRout2019!A:B,2,0), )</f>
        <v>48</v>
      </c>
      <c r="E33">
        <f t="shared" si="0"/>
        <v>-36</v>
      </c>
      <c r="F33">
        <f t="shared" si="1"/>
        <v>1296</v>
      </c>
      <c r="G33">
        <v>0.38126547656344978</v>
      </c>
      <c r="H33">
        <f t="shared" si="2"/>
        <v>4.4490623526508788E-2</v>
      </c>
      <c r="I33">
        <f t="shared" si="3"/>
        <v>1.9794155817775372E-3</v>
      </c>
      <c r="J33">
        <f t="shared" si="4"/>
        <v>455942109834.38</v>
      </c>
      <c r="K33">
        <f t="shared" si="5"/>
        <v>2.0788320752022584E+23</v>
      </c>
      <c r="L33">
        <f t="shared" si="6"/>
        <v>20285148758.523521</v>
      </c>
    </row>
    <row r="34" spans="1:12" x14ac:dyDescent="0.25">
      <c r="A34" t="s">
        <v>34</v>
      </c>
      <c r="B34">
        <v>7564738836.0412197</v>
      </c>
      <c r="C34">
        <v>62</v>
      </c>
      <c r="D34">
        <f>IFERROR(VLOOKUP(A34,MalRout2019!A:B,2,0), )</f>
        <v>11</v>
      </c>
      <c r="E34">
        <f t="shared" si="0"/>
        <v>51</v>
      </c>
      <c r="F34">
        <f t="shared" si="1"/>
        <v>2601</v>
      </c>
      <c r="G34">
        <v>9.7339619302185473E-2</v>
      </c>
      <c r="H34">
        <f t="shared" si="2"/>
        <v>-0.2394352337347555</v>
      </c>
      <c r="I34">
        <f t="shared" si="3"/>
        <v>5.7329231153617002E-2</v>
      </c>
      <c r="J34">
        <f t="shared" si="4"/>
        <v>-1067244074478.2787</v>
      </c>
      <c r="K34">
        <f t="shared" si="5"/>
        <v>1.1390099145089976E+24</v>
      </c>
      <c r="L34">
        <f t="shared" si="6"/>
        <v>255535834424.73947</v>
      </c>
    </row>
    <row r="35" spans="1:12" x14ac:dyDescent="0.25">
      <c r="A35" t="s">
        <v>35</v>
      </c>
      <c r="B35">
        <v>53576985686.699799</v>
      </c>
      <c r="C35">
        <v>45</v>
      </c>
      <c r="D35">
        <f>IFERROR(VLOOKUP(A35,MalRout2019!A:B,2,0), )</f>
        <v>20</v>
      </c>
      <c r="E35">
        <f t="shared" si="0"/>
        <v>25</v>
      </c>
      <c r="F35">
        <f t="shared" si="1"/>
        <v>625</v>
      </c>
      <c r="G35">
        <v>0.21017843356550697</v>
      </c>
      <c r="H35">
        <f t="shared" si="2"/>
        <v>-0.12659641947143402</v>
      </c>
      <c r="I35">
        <f t="shared" si="3"/>
        <v>1.6026653422987279E-2</v>
      </c>
      <c r="J35">
        <f t="shared" si="4"/>
        <v>-1021231827627.6201</v>
      </c>
      <c r="K35">
        <f t="shared" si="5"/>
        <v>1.0429144457596493E+24</v>
      </c>
      <c r="L35">
        <f t="shared" si="6"/>
        <v>129284292827.9254</v>
      </c>
    </row>
    <row r="36" spans="1:12" x14ac:dyDescent="0.25">
      <c r="A36" t="s">
        <v>82</v>
      </c>
      <c r="B36">
        <v>38107728082.581703</v>
      </c>
      <c r="C36">
        <v>51</v>
      </c>
      <c r="D36">
        <f>IFERROR(VLOOKUP(A36,MalRout2019!A:B,2,0), )</f>
        <v>8</v>
      </c>
      <c r="E36">
        <f t="shared" si="0"/>
        <v>43</v>
      </c>
      <c r="F36">
        <f t="shared" si="1"/>
        <v>1849</v>
      </c>
      <c r="G36">
        <v>8.0577838298095422E-2</v>
      </c>
      <c r="H36">
        <f t="shared" si="2"/>
        <v>-0.2561970147388456</v>
      </c>
      <c r="I36">
        <f t="shared" si="3"/>
        <v>6.5636910361096271E-2</v>
      </c>
      <c r="J36">
        <f t="shared" si="4"/>
        <v>-1036701085231.7383</v>
      </c>
      <c r="K36">
        <f t="shared" si="5"/>
        <v>1.0747491401206639E+24</v>
      </c>
      <c r="L36">
        <f t="shared" si="6"/>
        <v>265599723212.89288</v>
      </c>
    </row>
    <row r="37" spans="1:12" x14ac:dyDescent="0.25">
      <c r="A37" t="s">
        <v>36</v>
      </c>
      <c r="B37">
        <v>6303292264.1890497</v>
      </c>
      <c r="C37">
        <v>63</v>
      </c>
      <c r="D37">
        <f>IFERROR(VLOOKUP(A37,MalRout2019!A:B,2,0), )</f>
        <v>1</v>
      </c>
      <c r="E37">
        <f t="shared" si="0"/>
        <v>62</v>
      </c>
      <c r="F37">
        <f t="shared" si="1"/>
        <v>3844</v>
      </c>
      <c r="G37">
        <v>5.3451983272002727E-2</v>
      </c>
      <c r="H37">
        <f t="shared" si="2"/>
        <v>-0.28332286976493826</v>
      </c>
      <c r="I37">
        <f t="shared" si="3"/>
        <v>8.0271848531840162E-2</v>
      </c>
      <c r="J37">
        <f t="shared" si="4"/>
        <v>-1068505521050.1309</v>
      </c>
      <c r="K37">
        <f t="shared" si="5"/>
        <v>1.1417040485146116E+24</v>
      </c>
      <c r="L37">
        <f t="shared" si="6"/>
        <v>302732050583.6037</v>
      </c>
    </row>
    <row r="38" spans="1:12" x14ac:dyDescent="0.25">
      <c r="A38" t="s">
        <v>37</v>
      </c>
      <c r="B38">
        <v>314710259510.74298</v>
      </c>
      <c r="C38">
        <v>25</v>
      </c>
      <c r="D38">
        <f>IFERROR(VLOOKUP(A38,MalRout2019!A:B,2,0), )</f>
        <v>33</v>
      </c>
      <c r="E38">
        <f t="shared" si="0"/>
        <v>-8</v>
      </c>
      <c r="F38">
        <f t="shared" si="1"/>
        <v>64</v>
      </c>
      <c r="G38">
        <v>0.27617127000942593</v>
      </c>
      <c r="H38">
        <f t="shared" si="2"/>
        <v>-6.0603583027515062E-2</v>
      </c>
      <c r="I38">
        <f t="shared" si="3"/>
        <v>3.6727942757729115E-3</v>
      </c>
      <c r="J38">
        <f t="shared" si="4"/>
        <v>-760098553803.5769</v>
      </c>
      <c r="K38">
        <f t="shared" si="5"/>
        <v>5.7774981149428908E+23</v>
      </c>
      <c r="L38">
        <f t="shared" si="6"/>
        <v>46064695814.529198</v>
      </c>
    </row>
    <row r="39" spans="1:12" x14ac:dyDescent="0.25">
      <c r="A39" t="s">
        <v>38</v>
      </c>
      <c r="B39">
        <v>1150887823404.1799</v>
      </c>
      <c r="C39">
        <v>14</v>
      </c>
      <c r="D39">
        <f>IFERROR(VLOOKUP(A39,MalRout2019!A:B,2,0), )</f>
        <v>28</v>
      </c>
      <c r="E39">
        <f t="shared" si="0"/>
        <v>-14</v>
      </c>
      <c r="F39">
        <f t="shared" si="1"/>
        <v>196</v>
      </c>
      <c r="G39">
        <v>0.25772149812895506</v>
      </c>
      <c r="H39">
        <f t="shared" si="2"/>
        <v>-7.9053354907985929E-2</v>
      </c>
      <c r="I39">
        <f t="shared" si="3"/>
        <v>6.2494329222079828E-3</v>
      </c>
      <c r="J39">
        <f t="shared" si="4"/>
        <v>76079010089.859985</v>
      </c>
      <c r="K39">
        <f t="shared" si="5"/>
        <v>5.7880157762530176E+21</v>
      </c>
      <c r="L39">
        <f t="shared" si="6"/>
        <v>-6014300985.6819439</v>
      </c>
    </row>
    <row r="40" spans="1:12" x14ac:dyDescent="0.25">
      <c r="A40" t="s">
        <v>39</v>
      </c>
      <c r="B40">
        <v>109708728848.535</v>
      </c>
      <c r="C40">
        <v>38</v>
      </c>
      <c r="D40">
        <f>IFERROR(VLOOKUP(A40,MalRout2019!A:B,2,0), )</f>
        <v>14</v>
      </c>
      <c r="E40">
        <f t="shared" si="0"/>
        <v>24</v>
      </c>
      <c r="F40">
        <f t="shared" si="1"/>
        <v>576</v>
      </c>
      <c r="G40">
        <v>0.15840219761184821</v>
      </c>
      <c r="H40">
        <f t="shared" si="2"/>
        <v>-0.17837265542509279</v>
      </c>
      <c r="I40">
        <f t="shared" si="3"/>
        <v>3.1816804203398885E-2</v>
      </c>
      <c r="J40">
        <f t="shared" si="4"/>
        <v>-965100084465.78491</v>
      </c>
      <c r="K40">
        <f t="shared" si="5"/>
        <v>9.314181730358652E+23</v>
      </c>
      <c r="L40">
        <f t="shared" si="6"/>
        <v>172147464817.1434</v>
      </c>
    </row>
    <row r="41" spans="1:12" x14ac:dyDescent="0.25">
      <c r="A41" t="s">
        <v>40</v>
      </c>
      <c r="B41">
        <v>67068745521.382301</v>
      </c>
      <c r="C41">
        <v>43</v>
      </c>
      <c r="D41">
        <f>IFERROR(VLOOKUP(A41,MalRout2019!A:B,2,0), )</f>
        <v>21</v>
      </c>
      <c r="E41">
        <f t="shared" si="0"/>
        <v>22</v>
      </c>
      <c r="F41">
        <f t="shared" si="1"/>
        <v>484</v>
      </c>
      <c r="G41">
        <v>0.21262835061380903</v>
      </c>
      <c r="H41">
        <f t="shared" si="2"/>
        <v>-0.12414650242313197</v>
      </c>
      <c r="I41">
        <f t="shared" si="3"/>
        <v>1.541235406389671E-2</v>
      </c>
      <c r="J41">
        <f t="shared" si="4"/>
        <v>-1007740067792.9376</v>
      </c>
      <c r="K41">
        <f t="shared" si="5"/>
        <v>1.0155400442353145E+24</v>
      </c>
      <c r="L41">
        <f t="shared" si="6"/>
        <v>125107404768.1431</v>
      </c>
    </row>
    <row r="42" spans="1:12" x14ac:dyDescent="0.25">
      <c r="A42" t="s">
        <v>41</v>
      </c>
      <c r="B42">
        <v>375745486520.65601</v>
      </c>
      <c r="C42">
        <v>22</v>
      </c>
      <c r="D42">
        <f>IFERROR(VLOOKUP(A42,MalRout2019!A:B,2,0), )</f>
        <v>17</v>
      </c>
      <c r="E42">
        <f t="shared" si="0"/>
        <v>5</v>
      </c>
      <c r="F42">
        <f t="shared" si="1"/>
        <v>25</v>
      </c>
      <c r="G42">
        <v>0.18375989658199585</v>
      </c>
      <c r="H42">
        <f t="shared" si="2"/>
        <v>-0.15301495645494514</v>
      </c>
      <c r="I42">
        <f t="shared" si="3"/>
        <v>2.3413576898908758E-2</v>
      </c>
      <c r="J42">
        <f t="shared" si="4"/>
        <v>-699063326793.66394</v>
      </c>
      <c r="K42">
        <f t="shared" si="5"/>
        <v>4.88689534867825E+23</v>
      </c>
      <c r="L42">
        <f t="shared" si="6"/>
        <v>106967144508.58157</v>
      </c>
    </row>
    <row r="43" spans="1:12" x14ac:dyDescent="0.25">
      <c r="A43" t="s">
        <v>42</v>
      </c>
      <c r="B43">
        <v>304951818494.06598</v>
      </c>
      <c r="C43">
        <v>29</v>
      </c>
      <c r="D43">
        <f>IFERROR(VLOOKUP(A43,MalRout2019!A:B,2,0), )</f>
        <v>27</v>
      </c>
      <c r="E43">
        <f t="shared" si="0"/>
        <v>2</v>
      </c>
      <c r="F43">
        <f t="shared" si="1"/>
        <v>4</v>
      </c>
      <c r="G43">
        <v>0.24957851078792159</v>
      </c>
      <c r="H43">
        <f t="shared" si="2"/>
        <v>-8.7196342249019398E-2</v>
      </c>
      <c r="I43">
        <f t="shared" si="3"/>
        <v>7.6032021016081254E-3</v>
      </c>
      <c r="J43">
        <f t="shared" si="4"/>
        <v>-769856994820.25391</v>
      </c>
      <c r="K43">
        <f t="shared" si="5"/>
        <v>5.9267979247367244E+23</v>
      </c>
      <c r="L43">
        <f t="shared" si="6"/>
        <v>67128714003.148415</v>
      </c>
    </row>
    <row r="44" spans="1:12" x14ac:dyDescent="0.25">
      <c r="A44" t="s">
        <v>43</v>
      </c>
      <c r="B44">
        <v>313595208736.65997</v>
      </c>
      <c r="C44">
        <v>28</v>
      </c>
      <c r="D44">
        <f>IFERROR(VLOOKUP(A44,MalRout2019!A:B,2,0), )</f>
        <v>13</v>
      </c>
      <c r="E44">
        <f t="shared" si="0"/>
        <v>15</v>
      </c>
      <c r="F44">
        <f t="shared" si="1"/>
        <v>225</v>
      </c>
      <c r="G44">
        <v>0.13262400002281963</v>
      </c>
      <c r="H44">
        <f t="shared" si="2"/>
        <v>-0.20415085301412136</v>
      </c>
      <c r="I44">
        <f t="shared" si="3"/>
        <v>4.1677570786393385E-2</v>
      </c>
      <c r="J44">
        <f t="shared" si="4"/>
        <v>-761213604577.65991</v>
      </c>
      <c r="K44">
        <f t="shared" si="5"/>
        <v>5.79446151794114E+23</v>
      </c>
      <c r="L44">
        <f t="shared" si="6"/>
        <v>155402406700.48334</v>
      </c>
    </row>
    <row r="45" spans="1:12" x14ac:dyDescent="0.25">
      <c r="A45" t="s">
        <v>77</v>
      </c>
      <c r="B45">
        <v>1577524145962.8501</v>
      </c>
      <c r="C45">
        <v>11</v>
      </c>
      <c r="D45">
        <f>IFERROR(VLOOKUP(A45,MalRout2019!A:B,2,0), )</f>
        <v>63</v>
      </c>
      <c r="E45">
        <f t="shared" si="0"/>
        <v>-52</v>
      </c>
      <c r="F45">
        <f t="shared" si="1"/>
        <v>2704</v>
      </c>
      <c r="G45">
        <v>0.66780234595029841</v>
      </c>
      <c r="H45">
        <f t="shared" si="2"/>
        <v>0.33102749291335742</v>
      </c>
      <c r="I45">
        <f t="shared" si="3"/>
        <v>0.1095792010645029</v>
      </c>
      <c r="J45">
        <f t="shared" si="4"/>
        <v>502715332648.53015</v>
      </c>
      <c r="K45">
        <f t="shared" si="5"/>
        <v>2.5272270567992231E+23</v>
      </c>
      <c r="L45">
        <f t="shared" si="6"/>
        <v>166412596215.74744</v>
      </c>
    </row>
    <row r="46" spans="1:12" x14ac:dyDescent="0.25">
      <c r="A46" t="s">
        <v>44</v>
      </c>
      <c r="B46">
        <v>9135454442.1401291</v>
      </c>
      <c r="C46">
        <v>61</v>
      </c>
      <c r="D46">
        <f>IFERROR(VLOOKUP(A46,MalRout2019!A:B,2,0), )</f>
        <v>3</v>
      </c>
      <c r="E46">
        <f t="shared" si="0"/>
        <v>58</v>
      </c>
      <c r="F46">
        <f t="shared" si="1"/>
        <v>3364</v>
      </c>
      <c r="G46">
        <v>5.6004321599999997E-2</v>
      </c>
      <c r="H46">
        <f t="shared" si="2"/>
        <v>-0.28077053143694097</v>
      </c>
      <c r="I46">
        <f t="shared" si="3"/>
        <v>7.8832091323382258E-2</v>
      </c>
      <c r="J46">
        <f t="shared" si="4"/>
        <v>-1065673358872.1798</v>
      </c>
      <c r="K46">
        <f t="shared" si="5"/>
        <v>1.1356597078099137E+24</v>
      </c>
      <c r="L46">
        <f t="shared" si="6"/>
        <v>299209675308.73181</v>
      </c>
    </row>
    <row r="47" spans="1:12" x14ac:dyDescent="0.25">
      <c r="A47" t="s">
        <v>45</v>
      </c>
      <c r="B47">
        <v>686738400000</v>
      </c>
      <c r="C47">
        <v>17</v>
      </c>
      <c r="D47">
        <f>IFERROR(VLOOKUP(A47,MalRout2019!A:B,2,0), )</f>
        <v>44</v>
      </c>
      <c r="E47">
        <f t="shared" si="0"/>
        <v>-27</v>
      </c>
      <c r="F47">
        <f t="shared" si="1"/>
        <v>729</v>
      </c>
      <c r="G47">
        <v>0.35533125089561857</v>
      </c>
      <c r="H47">
        <f t="shared" si="2"/>
        <v>1.8556397858677576E-2</v>
      </c>
      <c r="I47">
        <f t="shared" si="3"/>
        <v>3.4433990148953372E-4</v>
      </c>
      <c r="J47">
        <f t="shared" si="4"/>
        <v>-388070413314.31995</v>
      </c>
      <c r="K47">
        <f t="shared" si="5"/>
        <v>1.5059864568994711E+23</v>
      </c>
      <c r="L47">
        <f t="shared" si="6"/>
        <v>-7201188986.6419687</v>
      </c>
    </row>
    <row r="48" spans="1:12" x14ac:dyDescent="0.25">
      <c r="A48" t="s">
        <v>46</v>
      </c>
      <c r="B48">
        <v>323907234412.34003</v>
      </c>
      <c r="C48">
        <v>24</v>
      </c>
      <c r="D48">
        <f>IFERROR(VLOOKUP(A48,MalRout2019!A:B,2,0), )</f>
        <v>56</v>
      </c>
      <c r="E48">
        <f t="shared" si="0"/>
        <v>-32</v>
      </c>
      <c r="F48">
        <f t="shared" si="1"/>
        <v>1024</v>
      </c>
      <c r="G48">
        <v>0.44978927106150479</v>
      </c>
      <c r="H48">
        <f t="shared" si="2"/>
        <v>0.1130144180245638</v>
      </c>
      <c r="I48">
        <f t="shared" si="3"/>
        <v>1.2772258681430851E-2</v>
      </c>
      <c r="J48">
        <f t="shared" si="4"/>
        <v>-750901578901.97998</v>
      </c>
      <c r="K48">
        <f t="shared" si="5"/>
        <v>5.6385318119748645E+23</v>
      </c>
      <c r="L48">
        <f t="shared" si="6"/>
        <v>-84862704933.333344</v>
      </c>
    </row>
    <row r="49" spans="1:12" x14ac:dyDescent="0.25">
      <c r="A49" t="s">
        <v>47</v>
      </c>
      <c r="B49">
        <v>348871647959.64001</v>
      </c>
      <c r="C49">
        <v>23</v>
      </c>
      <c r="D49">
        <f>IFERROR(VLOOKUP(A49,MalRout2019!A:B,2,0), )</f>
        <v>30</v>
      </c>
      <c r="E49">
        <f t="shared" si="0"/>
        <v>-7</v>
      </c>
      <c r="F49">
        <f t="shared" si="1"/>
        <v>49</v>
      </c>
      <c r="G49">
        <v>0.26102181292294163</v>
      </c>
      <c r="H49">
        <f t="shared" si="2"/>
        <v>-7.5753040113999359E-2</v>
      </c>
      <c r="I49">
        <f t="shared" si="3"/>
        <v>5.7385230865131956E-3</v>
      </c>
      <c r="J49">
        <f t="shared" si="4"/>
        <v>-725937165354.67993</v>
      </c>
      <c r="K49">
        <f t="shared" si="5"/>
        <v>5.269847680431879E+23</v>
      </c>
      <c r="L49">
        <f t="shared" si="6"/>
        <v>54991947207.356056</v>
      </c>
    </row>
    <row r="50" spans="1:12" x14ac:dyDescent="0.25">
      <c r="A50" t="s">
        <v>48</v>
      </c>
      <c r="B50">
        <v>87357205923.123795</v>
      </c>
      <c r="C50">
        <v>40</v>
      </c>
      <c r="D50">
        <f>IFERROR(VLOOKUP(A50,MalRout2019!A:B,2,0), )</f>
        <v>35</v>
      </c>
      <c r="E50">
        <f t="shared" si="0"/>
        <v>5</v>
      </c>
      <c r="F50">
        <f t="shared" si="1"/>
        <v>25</v>
      </c>
      <c r="G50">
        <v>0.2856440224451493</v>
      </c>
      <c r="H50">
        <f t="shared" si="2"/>
        <v>-5.1130830591791687E-2</v>
      </c>
      <c r="I50">
        <f t="shared" si="3"/>
        <v>2.6143618370065005E-3</v>
      </c>
      <c r="J50">
        <f t="shared" si="4"/>
        <v>-987451607391.19617</v>
      </c>
      <c r="K50">
        <f t="shared" si="5"/>
        <v>9.7506067693945707E+23</v>
      </c>
      <c r="L50">
        <f t="shared" si="6"/>
        <v>50489220855.111649</v>
      </c>
    </row>
    <row r="51" spans="1:12" x14ac:dyDescent="0.25">
      <c r="A51" t="s">
        <v>49</v>
      </c>
      <c r="B51">
        <v>117487857142.85699</v>
      </c>
      <c r="C51">
        <v>36</v>
      </c>
      <c r="D51">
        <f>IFERROR(VLOOKUP(A51,MalRout2019!A:B,2,0), )</f>
        <v>12</v>
      </c>
      <c r="E51">
        <f t="shared" si="0"/>
        <v>24</v>
      </c>
      <c r="F51">
        <f t="shared" si="1"/>
        <v>576</v>
      </c>
      <c r="G51">
        <v>0.11612301901223582</v>
      </c>
      <c r="H51">
        <f t="shared" si="2"/>
        <v>-0.22065183402470517</v>
      </c>
      <c r="I51">
        <f t="shared" si="3"/>
        <v>4.8687231858466039E-2</v>
      </c>
      <c r="J51">
        <f t="shared" si="4"/>
        <v>-957320956171.46289</v>
      </c>
      <c r="K51">
        <f t="shared" si="5"/>
        <v>9.1646341312504397E+23</v>
      </c>
      <c r="L51">
        <f t="shared" si="6"/>
        <v>211234624729.5177</v>
      </c>
    </row>
    <row r="52" spans="1:12" x14ac:dyDescent="0.25">
      <c r="A52" t="s">
        <v>78</v>
      </c>
      <c r="B52">
        <v>45000000000</v>
      </c>
      <c r="C52">
        <v>47</v>
      </c>
      <c r="D52">
        <f>IFERROR(VLOOKUP(A52,MalRout2019!A:B,2,0), )</f>
        <v>38</v>
      </c>
      <c r="E52">
        <f t="shared" si="0"/>
        <v>9</v>
      </c>
      <c r="F52">
        <f t="shared" si="1"/>
        <v>81</v>
      </c>
      <c r="G52">
        <v>0.34071249857998154</v>
      </c>
      <c r="H52">
        <f t="shared" si="2"/>
        <v>3.9376455430405466E-3</v>
      </c>
      <c r="I52">
        <f t="shared" si="3"/>
        <v>1.5505052422627083E-5</v>
      </c>
      <c r="J52">
        <f t="shared" si="4"/>
        <v>-1029808813314.3199</v>
      </c>
      <c r="K52">
        <f t="shared" si="5"/>
        <v>1.0605061919798479E+24</v>
      </c>
      <c r="L52">
        <f t="shared" si="6"/>
        <v>-4055022083.9310064</v>
      </c>
    </row>
    <row r="53" spans="1:12" x14ac:dyDescent="0.25">
      <c r="A53" t="s">
        <v>50</v>
      </c>
      <c r="B53">
        <v>455302682985.75702</v>
      </c>
      <c r="C53">
        <v>19</v>
      </c>
      <c r="D53">
        <f>IFERROR(VLOOKUP(A53,MalRout2019!A:B,2,0), )</f>
        <v>54</v>
      </c>
      <c r="E53">
        <f t="shared" si="0"/>
        <v>-35</v>
      </c>
      <c r="F53">
        <f t="shared" si="1"/>
        <v>1225</v>
      </c>
      <c r="G53">
        <v>0.43410142491489356</v>
      </c>
      <c r="H53">
        <f t="shared" si="2"/>
        <v>9.7326571877952572E-2</v>
      </c>
      <c r="I53">
        <f t="shared" si="3"/>
        <v>9.4724615935142687E-3</v>
      </c>
      <c r="J53">
        <f t="shared" si="4"/>
        <v>-619506130328.56299</v>
      </c>
      <c r="K53">
        <f t="shared" si="5"/>
        <v>3.8378784551467048E+23</v>
      </c>
      <c r="L53">
        <f t="shared" si="6"/>
        <v>-60294407922.255142</v>
      </c>
    </row>
    <row r="54" spans="1:12" x14ac:dyDescent="0.25">
      <c r="A54" t="s">
        <v>51</v>
      </c>
      <c r="B54">
        <v>39952095560.882896</v>
      </c>
      <c r="C54">
        <v>50</v>
      </c>
      <c r="D54">
        <f>IFERROR(VLOOKUP(A54,MalRout2019!A:B,2,0), )</f>
        <v>49</v>
      </c>
      <c r="E54">
        <f t="shared" si="0"/>
        <v>1</v>
      </c>
      <c r="F54">
        <f t="shared" si="1"/>
        <v>1</v>
      </c>
      <c r="G54">
        <v>0.38826602643705566</v>
      </c>
      <c r="H54">
        <f t="shared" si="2"/>
        <v>5.1491173400114665E-2</v>
      </c>
      <c r="I54">
        <f t="shared" si="3"/>
        <v>2.6513409381206761E-3</v>
      </c>
      <c r="J54">
        <f t="shared" si="4"/>
        <v>-1034856717753.437</v>
      </c>
      <c r="K54">
        <f t="shared" si="5"/>
        <v>1.0709284262794168E+24</v>
      </c>
      <c r="L54">
        <f t="shared" si="6"/>
        <v>-53285986698.115746</v>
      </c>
    </row>
    <row r="55" spans="1:12" x14ac:dyDescent="0.25">
      <c r="A55" t="s">
        <v>52</v>
      </c>
      <c r="B55">
        <v>851549299635.427</v>
      </c>
      <c r="C55">
        <v>16</v>
      </c>
      <c r="D55">
        <f>IFERROR(VLOOKUP(A55,MalRout2019!A:B,2,0), )</f>
        <v>61</v>
      </c>
      <c r="E55">
        <f t="shared" si="0"/>
        <v>-45</v>
      </c>
      <c r="F55">
        <f t="shared" si="1"/>
        <v>2025</v>
      </c>
      <c r="G55">
        <v>0.50012248237693613</v>
      </c>
      <c r="H55">
        <f t="shared" si="2"/>
        <v>0.16334762933999514</v>
      </c>
      <c r="I55">
        <f t="shared" si="3"/>
        <v>2.6682448010996441E-2</v>
      </c>
      <c r="J55">
        <f t="shared" si="4"/>
        <v>-223259513678.89294</v>
      </c>
      <c r="K55">
        <f t="shared" si="5"/>
        <v>4.9844810448135782E+22</v>
      </c>
      <c r="L55">
        <f t="shared" si="6"/>
        <v>-36468912287.047379</v>
      </c>
    </row>
    <row r="56" spans="1:12" x14ac:dyDescent="0.25">
      <c r="A56" t="s">
        <v>53</v>
      </c>
      <c r="B56">
        <v>25995031850.165798</v>
      </c>
      <c r="C56">
        <v>53</v>
      </c>
      <c r="D56">
        <f>IFERROR(VLOOKUP(A56,MalRout2019!A:B,2,0), )</f>
        <v>9</v>
      </c>
      <c r="E56">
        <f t="shared" si="0"/>
        <v>44</v>
      </c>
      <c r="F56">
        <f t="shared" si="1"/>
        <v>1936</v>
      </c>
      <c r="G56">
        <v>8.9339800719294232E-2</v>
      </c>
      <c r="H56">
        <f t="shared" si="2"/>
        <v>-0.24743505231764676</v>
      </c>
      <c r="I56">
        <f t="shared" si="3"/>
        <v>6.1224105115436592E-2</v>
      </c>
      <c r="J56">
        <f t="shared" si="4"/>
        <v>-1048813781464.1542</v>
      </c>
      <c r="K56">
        <f t="shared" si="5"/>
        <v>1.1000103481891386E+24</v>
      </c>
      <c r="L56">
        <f t="shared" si="6"/>
        <v>259513292888.05191</v>
      </c>
    </row>
    <row r="57" spans="1:12" x14ac:dyDescent="0.25">
      <c r="A57" t="s">
        <v>54</v>
      </c>
      <c r="B57">
        <v>112154185121.40601</v>
      </c>
      <c r="C57">
        <v>37</v>
      </c>
      <c r="D57">
        <f>IFERROR(VLOOKUP(A57,MalRout2019!A:B,2,0), )</f>
        <v>36</v>
      </c>
      <c r="E57">
        <f t="shared" si="0"/>
        <v>1</v>
      </c>
      <c r="F57">
        <f t="shared" si="1"/>
        <v>1</v>
      </c>
      <c r="G57">
        <v>0.29336473342862868</v>
      </c>
      <c r="H57">
        <f t="shared" si="2"/>
        <v>-4.3410119608312314E-2</v>
      </c>
      <c r="I57">
        <f t="shared" si="3"/>
        <v>1.8844384844079812E-3</v>
      </c>
      <c r="J57">
        <f t="shared" si="4"/>
        <v>-962654628192.91394</v>
      </c>
      <c r="K57">
        <f t="shared" si="5"/>
        <v>9.2670393318123739E+23</v>
      </c>
      <c r="L57">
        <f t="shared" si="6"/>
        <v>41788952551.349815</v>
      </c>
    </row>
    <row r="58" spans="1:12" x14ac:dyDescent="0.25">
      <c r="A58" t="s">
        <v>55</v>
      </c>
      <c r="B58">
        <v>382575085091.89899</v>
      </c>
      <c r="C58">
        <v>21</v>
      </c>
      <c r="D58">
        <f>IFERROR(VLOOKUP(A58,MalRout2019!A:B,2,0), )</f>
        <v>47</v>
      </c>
      <c r="E58">
        <f t="shared" si="0"/>
        <v>-26</v>
      </c>
      <c r="F58">
        <f t="shared" si="1"/>
        <v>676</v>
      </c>
      <c r="G58">
        <v>0.37514345593029114</v>
      </c>
      <c r="H58">
        <f t="shared" si="2"/>
        <v>3.8368602893350146E-2</v>
      </c>
      <c r="I58">
        <f t="shared" si="3"/>
        <v>1.4721496879875971E-3</v>
      </c>
      <c r="J58">
        <f t="shared" si="4"/>
        <v>-692233728222.4209</v>
      </c>
      <c r="K58">
        <f t="shared" si="5"/>
        <v>4.7918753448871249E+23</v>
      </c>
      <c r="L58">
        <f t="shared" si="6"/>
        <v>-26560041027.549335</v>
      </c>
    </row>
    <row r="59" spans="1:12" x14ac:dyDescent="0.25">
      <c r="A59" t="s">
        <v>56</v>
      </c>
      <c r="B59">
        <v>2622433959604.1602</v>
      </c>
      <c r="C59">
        <v>5</v>
      </c>
      <c r="D59">
        <f>IFERROR(VLOOKUP(A59,MalRout2019!A:B,2,0), )</f>
        <v>42</v>
      </c>
      <c r="E59">
        <f t="shared" si="0"/>
        <v>-37</v>
      </c>
      <c r="F59">
        <f t="shared" si="1"/>
        <v>1369</v>
      </c>
      <c r="G59">
        <v>0.35458668542323624</v>
      </c>
      <c r="H59">
        <f t="shared" si="2"/>
        <v>1.7811832386295245E-2</v>
      </c>
      <c r="I59">
        <f t="shared" si="3"/>
        <v>3.1726137295747615E-4</v>
      </c>
      <c r="J59">
        <f t="shared" si="4"/>
        <v>1547625146289.8403</v>
      </c>
      <c r="K59">
        <f t="shared" si="5"/>
        <v>2.3951435934286498E+24</v>
      </c>
      <c r="L59">
        <f t="shared" si="6"/>
        <v>27566039702.530296</v>
      </c>
    </row>
    <row r="60" spans="1:12" x14ac:dyDescent="0.25">
      <c r="A60" t="s">
        <v>57</v>
      </c>
      <c r="B60">
        <v>19390604000000</v>
      </c>
      <c r="C60">
        <v>1</v>
      </c>
      <c r="D60">
        <f>IFERROR(VLOOKUP(A60,MalRout2019!A:B,2,0), )</f>
        <v>57</v>
      </c>
      <c r="E60">
        <f t="shared" si="0"/>
        <v>-56</v>
      </c>
      <c r="F60">
        <f t="shared" si="1"/>
        <v>3136</v>
      </c>
      <c r="G60">
        <v>0.47645972656714397</v>
      </c>
      <c r="H60">
        <f t="shared" si="2"/>
        <v>0.13968487353020298</v>
      </c>
      <c r="I60">
        <f t="shared" si="3"/>
        <v>1.9511863893148802E-2</v>
      </c>
      <c r="J60">
        <f t="shared" si="4"/>
        <v>18315795186685.68</v>
      </c>
      <c r="K60">
        <f t="shared" si="5"/>
        <v>3.354683533206183E+26</v>
      </c>
      <c r="L60">
        <f t="shared" si="6"/>
        <v>2558439534257.2896</v>
      </c>
    </row>
    <row r="61" spans="1:12" x14ac:dyDescent="0.25">
      <c r="A61" t="s">
        <v>58</v>
      </c>
      <c r="B61">
        <v>49677172714.260002</v>
      </c>
      <c r="C61">
        <v>46</v>
      </c>
      <c r="D61">
        <f>IFERROR(VLOOKUP(A61,MalRout2019!A:B,2,0), )</f>
        <v>7</v>
      </c>
      <c r="E61">
        <f t="shared" si="0"/>
        <v>39</v>
      </c>
      <c r="F61">
        <f t="shared" si="1"/>
        <v>1521</v>
      </c>
      <c r="G61">
        <v>6.8919229874421589E-2</v>
      </c>
      <c r="H61">
        <f t="shared" si="2"/>
        <v>-0.26785562316251943</v>
      </c>
      <c r="I61">
        <f t="shared" si="3"/>
        <v>7.1746634859781611E-2</v>
      </c>
      <c r="J61">
        <f t="shared" si="4"/>
        <v>-1025131640600.0599</v>
      </c>
      <c r="K61">
        <f t="shared" si="5"/>
        <v>1.0508948805593704E+24</v>
      </c>
      <c r="L61">
        <f t="shared" si="6"/>
        <v>274587274416.54495</v>
      </c>
    </row>
    <row r="62" spans="1:12" x14ac:dyDescent="0.25">
      <c r="A62" t="s">
        <v>59</v>
      </c>
      <c r="B62">
        <v>314000000000</v>
      </c>
      <c r="C62">
        <v>27</v>
      </c>
      <c r="D62">
        <f>IFERROR(VLOOKUP(A62,MalRout2019!A:B,2,0), )</f>
        <v>24</v>
      </c>
      <c r="E62">
        <f t="shared" si="0"/>
        <v>3</v>
      </c>
      <c r="F62">
        <f t="shared" si="1"/>
        <v>9</v>
      </c>
      <c r="G62">
        <v>0.24099984906238114</v>
      </c>
      <c r="H62">
        <f t="shared" si="2"/>
        <v>-9.5775003974559847E-2</v>
      </c>
      <c r="I62">
        <f t="shared" si="3"/>
        <v>9.172851386326954E-3</v>
      </c>
      <c r="J62">
        <f t="shared" si="4"/>
        <v>-760808813314.31995</v>
      </c>
      <c r="K62">
        <f t="shared" si="5"/>
        <v>5.7883005041674373E+23</v>
      </c>
      <c r="L62">
        <f t="shared" si="6"/>
        <v>72866467119.059158</v>
      </c>
    </row>
    <row r="63" spans="1:12" x14ac:dyDescent="0.25">
      <c r="A63" t="s">
        <v>60</v>
      </c>
      <c r="B63">
        <v>223779865815.18301</v>
      </c>
      <c r="C63">
        <v>32</v>
      </c>
      <c r="D63">
        <f>IFERROR(VLOOKUP(A63,MalRout2019!A:B,2,0), )</f>
        <v>62</v>
      </c>
      <c r="E63">
        <f t="shared" si="0"/>
        <v>-30</v>
      </c>
      <c r="F63">
        <f t="shared" si="1"/>
        <v>900</v>
      </c>
      <c r="G63">
        <v>0.58799610187447127</v>
      </c>
      <c r="H63">
        <f t="shared" si="2"/>
        <v>0.25122124883753028</v>
      </c>
      <c r="I63">
        <f t="shared" si="3"/>
        <v>6.3112115867488314E-2</v>
      </c>
      <c r="J63">
        <f t="shared" si="4"/>
        <v>-851028947499.13696</v>
      </c>
      <c r="K63">
        <f t="shared" si="5"/>
        <v>7.2425026948148877E+23</v>
      </c>
      <c r="L63">
        <f t="shared" si="6"/>
        <v>-213796554987.62216</v>
      </c>
    </row>
    <row r="64" spans="1:12" x14ac:dyDescent="0.25">
      <c r="A64" t="s">
        <v>61</v>
      </c>
      <c r="B64">
        <v>25868142073.452</v>
      </c>
      <c r="C64">
        <v>55</v>
      </c>
      <c r="D64">
        <f>IFERROR(VLOOKUP(A64,MalRout2019!A:B,2,0), )</f>
        <v>2</v>
      </c>
      <c r="E64">
        <f t="shared" si="0"/>
        <v>53</v>
      </c>
      <c r="F64">
        <f t="shared" si="1"/>
        <v>2809</v>
      </c>
      <c r="G64">
        <v>5.4196473639221553E-2</v>
      </c>
      <c r="H64">
        <f t="shared" si="2"/>
        <v>-0.28257837939771946</v>
      </c>
      <c r="I64">
        <f t="shared" si="3"/>
        <v>7.9850540503041481E-2</v>
      </c>
      <c r="J64">
        <f t="shared" si="4"/>
        <v>-1048940671240.8679</v>
      </c>
      <c r="K64">
        <f t="shared" si="5"/>
        <v>1.1002765317832426E+24</v>
      </c>
      <c r="L64">
        <f t="shared" si="6"/>
        <v>296407954963.60046</v>
      </c>
    </row>
    <row r="65" spans="1:12" x14ac:dyDescent="0.25">
      <c r="A65" t="s">
        <v>62</v>
      </c>
      <c r="B65">
        <v>22040902300</v>
      </c>
      <c r="C65">
        <v>58</v>
      </c>
      <c r="D65">
        <f>IFERROR(VLOOKUP(A65,MalRout2019!A:B,2,0), )</f>
        <v>4</v>
      </c>
      <c r="E65">
        <f t="shared" si="0"/>
        <v>54</v>
      </c>
      <c r="F65">
        <f t="shared" si="1"/>
        <v>2916</v>
      </c>
      <c r="G65">
        <v>5.9208192069128571E-2</v>
      </c>
      <c r="H65">
        <f t="shared" si="2"/>
        <v>-0.27756666096781241</v>
      </c>
      <c r="I65">
        <f t="shared" si="3"/>
        <v>7.7043251280820513E-2</v>
      </c>
      <c r="J65">
        <f t="shared" si="4"/>
        <v>-1052767911014.3199</v>
      </c>
      <c r="K65">
        <f t="shared" si="5"/>
        <v>1.1083202744614551E+24</v>
      </c>
      <c r="L65">
        <f t="shared" si="6"/>
        <v>292213273834.30383</v>
      </c>
    </row>
    <row r="66" spans="1:12" x14ac:dyDescent="0.25">
      <c r="B66">
        <f>SUM(B2:B65)/64</f>
        <v>1074808813314.3215</v>
      </c>
      <c r="F66">
        <f>SUM(F2:F65)</f>
        <v>66482</v>
      </c>
      <c r="G66">
        <f>SUM(G2:G65)/64</f>
        <v>0.28788176243447661</v>
      </c>
      <c r="I66">
        <f>SUM(I2:I65)</f>
        <v>1.6290650053236333</v>
      </c>
      <c r="K66">
        <f>SUM(K2:K65)</f>
        <v>5.3237869537189266E+26</v>
      </c>
      <c r="L66">
        <f>SUM(L2:L65)</f>
        <v>8035348927598.543</v>
      </c>
    </row>
    <row r="67" spans="1:12" x14ac:dyDescent="0.25">
      <c r="B67">
        <v>1074808813314.3199</v>
      </c>
      <c r="F67">
        <f>64*(64^2-1)</f>
        <v>262080</v>
      </c>
      <c r="G67">
        <v>0.33677485303694099</v>
      </c>
      <c r="L67">
        <f>I66*K66</f>
        <v>8.6727950221020123E+26</v>
      </c>
    </row>
    <row r="68" spans="1:12" x14ac:dyDescent="0.25">
      <c r="F68">
        <f>1-((6*F66)/F67)</f>
        <v>-0.52202380952380945</v>
      </c>
      <c r="L68">
        <f>SQRT(L67)</f>
        <v>29449609542576.305</v>
      </c>
    </row>
    <row r="69" spans="1:12" x14ac:dyDescent="0.25">
      <c r="L69">
        <f>L66/L68</f>
        <v>0.27285077976947592</v>
      </c>
    </row>
    <row r="71" spans="1:12" x14ac:dyDescent="0.25">
      <c r="L71">
        <f>CORREL(B2:B65, G2:G65)</f>
        <v>0.28664265026874941</v>
      </c>
    </row>
  </sheetData>
  <sortState xmlns:xlrd2="http://schemas.microsoft.com/office/spreadsheetml/2017/richdata2" ref="A2:C68">
    <sortCondition ref="A2:A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pane ySplit="1" topLeftCell="A46" activePane="bottomLeft" state="frozen"/>
      <selection pane="bottomLeft" activeCell="F2" activeCellId="1" sqref="L2:L65 F2:F65"/>
    </sheetView>
  </sheetViews>
  <sheetFormatPr defaultRowHeight="15" x14ac:dyDescent="0.25"/>
  <cols>
    <col min="1" max="1" width="20" bestFit="1" customWidth="1"/>
    <col min="2" max="2" width="17.5703125" customWidth="1"/>
    <col min="3" max="3" width="11.85546875" customWidth="1"/>
    <col min="4" max="4" width="11" customWidth="1"/>
    <col min="5" max="5" width="13" customWidth="1"/>
    <col min="6" max="6" width="14.140625" customWidth="1"/>
    <col min="10" max="10" width="11.7109375" bestFit="1" customWidth="1"/>
  </cols>
  <sheetData>
    <row r="1" spans="1:12" ht="45" x14ac:dyDescent="0.25">
      <c r="A1" s="1" t="s">
        <v>0</v>
      </c>
      <c r="B1" s="2" t="s">
        <v>63</v>
      </c>
      <c r="C1" s="2" t="s">
        <v>65</v>
      </c>
      <c r="D1" s="2" t="s">
        <v>66</v>
      </c>
      <c r="E1" s="2" t="s">
        <v>67</v>
      </c>
      <c r="F1" s="2" t="s">
        <v>64</v>
      </c>
      <c r="G1" t="s">
        <v>71</v>
      </c>
      <c r="H1" s="2" t="s">
        <v>73</v>
      </c>
      <c r="I1" s="2" t="s">
        <v>74</v>
      </c>
      <c r="J1" s="2" t="s">
        <v>75</v>
      </c>
    </row>
    <row r="2" spans="1:12" x14ac:dyDescent="0.25">
      <c r="A2" t="s">
        <v>19</v>
      </c>
      <c r="B2" t="s">
        <v>4</v>
      </c>
      <c r="C2">
        <v>0</v>
      </c>
      <c r="D2">
        <v>3</v>
      </c>
      <c r="E2">
        <v>3</v>
      </c>
      <c r="F2">
        <v>6</v>
      </c>
      <c r="G2">
        <v>1</v>
      </c>
      <c r="H2">
        <f>IFERROR(VLOOKUP(A2,MalRout2019!A:B,2,0), )</f>
        <v>10</v>
      </c>
      <c r="I2">
        <f t="shared" ref="I2:I33" si="0">G2-H2</f>
        <v>-9</v>
      </c>
      <c r="J2">
        <f t="shared" ref="J2:J33" si="1">I2^2</f>
        <v>81</v>
      </c>
      <c r="L2">
        <f>IFERROR(VLOOKUP(A2,MalRout2019!A:C,3,0), )</f>
        <v>9.0434599249668651E-2</v>
      </c>
    </row>
    <row r="3" spans="1:12" x14ac:dyDescent="0.25">
      <c r="A3" t="s">
        <v>26</v>
      </c>
      <c r="B3" t="s">
        <v>4</v>
      </c>
      <c r="C3">
        <v>0</v>
      </c>
      <c r="D3">
        <v>1</v>
      </c>
      <c r="E3">
        <v>5</v>
      </c>
      <c r="F3">
        <v>6</v>
      </c>
      <c r="G3">
        <v>2</v>
      </c>
      <c r="H3">
        <f>IFERROR(VLOOKUP(A3,MalRout2019!A:B,2,0), )</f>
        <v>6</v>
      </c>
      <c r="I3">
        <f t="shared" si="0"/>
        <v>-4</v>
      </c>
      <c r="J3">
        <f t="shared" si="1"/>
        <v>16</v>
      </c>
      <c r="L3">
        <f>IFERROR(VLOOKUP(A3,MalRout2019!A:C,3,0), )</f>
        <v>6.882267839964612E-2</v>
      </c>
    </row>
    <row r="4" spans="1:12" x14ac:dyDescent="0.25">
      <c r="A4" t="s">
        <v>14</v>
      </c>
      <c r="B4" t="s">
        <v>4</v>
      </c>
      <c r="C4">
        <v>2</v>
      </c>
      <c r="D4">
        <v>4</v>
      </c>
      <c r="E4">
        <v>9</v>
      </c>
      <c r="F4">
        <v>15</v>
      </c>
      <c r="G4">
        <v>3</v>
      </c>
      <c r="H4">
        <f>IFERROR(VLOOKUP(A4,MalRout2019!A:B,2,0), )</f>
        <v>40</v>
      </c>
      <c r="I4">
        <f t="shared" si="0"/>
        <v>-37</v>
      </c>
      <c r="J4">
        <f t="shared" si="1"/>
        <v>1369</v>
      </c>
      <c r="L4">
        <f>IFERROR(VLOOKUP(A4,MalRout2019!A:C,3,0), )</f>
        <v>0.34856635056610397</v>
      </c>
    </row>
    <row r="5" spans="1:12" x14ac:dyDescent="0.25">
      <c r="A5" t="s">
        <v>24</v>
      </c>
      <c r="B5" t="s">
        <v>4</v>
      </c>
      <c r="C5">
        <v>3</v>
      </c>
      <c r="D5">
        <v>5</v>
      </c>
      <c r="E5">
        <v>11</v>
      </c>
      <c r="F5">
        <v>19</v>
      </c>
      <c r="G5">
        <v>4</v>
      </c>
      <c r="H5">
        <f>IFERROR(VLOOKUP(A5,MalRout2019!A:B,2,0), )</f>
        <v>43</v>
      </c>
      <c r="I5">
        <f t="shared" si="0"/>
        <v>-39</v>
      </c>
      <c r="J5">
        <f t="shared" si="1"/>
        <v>1521</v>
      </c>
      <c r="L5">
        <f>IFERROR(VLOOKUP(A5,MalRout2019!A:C,3,0), )</f>
        <v>0.354763838079242</v>
      </c>
    </row>
    <row r="6" spans="1:12" x14ac:dyDescent="0.25">
      <c r="A6" t="s">
        <v>6</v>
      </c>
      <c r="B6" t="s">
        <v>4</v>
      </c>
      <c r="C6">
        <v>2</v>
      </c>
      <c r="D6">
        <v>6</v>
      </c>
      <c r="E6">
        <v>13</v>
      </c>
      <c r="F6">
        <v>21</v>
      </c>
      <c r="G6">
        <v>5</v>
      </c>
      <c r="H6">
        <f>IFERROR(VLOOKUP(A6,MalRout2019!A:B,2,0), )</f>
        <v>41</v>
      </c>
      <c r="I6">
        <f t="shared" si="0"/>
        <v>-36</v>
      </c>
      <c r="J6">
        <f t="shared" si="1"/>
        <v>1296</v>
      </c>
      <c r="L6">
        <f>IFERROR(VLOOKUP(A6,MalRout2019!A:C,3,0), )</f>
        <v>0.3531815308794829</v>
      </c>
    </row>
    <row r="7" spans="1:12" x14ac:dyDescent="0.25">
      <c r="A7" t="s">
        <v>57</v>
      </c>
      <c r="B7" t="s">
        <v>4</v>
      </c>
      <c r="C7">
        <v>4</v>
      </c>
      <c r="D7">
        <v>4</v>
      </c>
      <c r="E7">
        <v>14</v>
      </c>
      <c r="F7">
        <v>22</v>
      </c>
      <c r="G7">
        <v>6</v>
      </c>
      <c r="H7">
        <f>IFERROR(VLOOKUP(A7,MalRout2019!A:B,2,0), )</f>
        <v>57</v>
      </c>
      <c r="I7">
        <f t="shared" si="0"/>
        <v>-51</v>
      </c>
      <c r="J7">
        <f t="shared" si="1"/>
        <v>2601</v>
      </c>
      <c r="L7">
        <f>IFERROR(VLOOKUP(A7,MalRout2019!A:C,3,0), )</f>
        <v>0.47645972656714397</v>
      </c>
    </row>
    <row r="8" spans="1:12" x14ac:dyDescent="0.25">
      <c r="A8" t="s">
        <v>56</v>
      </c>
      <c r="B8" t="s">
        <v>4</v>
      </c>
      <c r="C8">
        <v>2</v>
      </c>
      <c r="D8">
        <v>6</v>
      </c>
      <c r="E8">
        <v>15</v>
      </c>
      <c r="F8">
        <v>23</v>
      </c>
      <c r="G8">
        <v>7</v>
      </c>
      <c r="H8">
        <f>IFERROR(VLOOKUP(A8,MalRout2019!A:B,2,0), )</f>
        <v>42</v>
      </c>
      <c r="I8">
        <f t="shared" si="0"/>
        <v>-35</v>
      </c>
      <c r="J8">
        <f t="shared" si="1"/>
        <v>1225</v>
      </c>
      <c r="L8">
        <f>IFERROR(VLOOKUP(A8,MalRout2019!A:C,3,0), )</f>
        <v>0.35458668542323624</v>
      </c>
    </row>
    <row r="9" spans="1:12" x14ac:dyDescent="0.25">
      <c r="A9" t="s">
        <v>21</v>
      </c>
      <c r="B9" t="s">
        <v>4</v>
      </c>
      <c r="C9">
        <v>3</v>
      </c>
      <c r="D9">
        <v>6</v>
      </c>
      <c r="E9">
        <v>16</v>
      </c>
      <c r="F9">
        <v>25</v>
      </c>
      <c r="G9">
        <v>8</v>
      </c>
      <c r="H9">
        <f>IFERROR(VLOOKUP(A9,MalRout2019!A:B,2,0), )</f>
        <v>39</v>
      </c>
      <c r="I9">
        <f t="shared" si="0"/>
        <v>-31</v>
      </c>
      <c r="J9">
        <f t="shared" si="1"/>
        <v>961</v>
      </c>
      <c r="L9">
        <f>IFERROR(VLOOKUP(A9,MalRout2019!A:C,3,0), )</f>
        <v>0.34382776298312989</v>
      </c>
    </row>
    <row r="10" spans="1:12" x14ac:dyDescent="0.25">
      <c r="A10" t="s">
        <v>23</v>
      </c>
      <c r="B10" t="s">
        <v>4</v>
      </c>
      <c r="C10">
        <v>6</v>
      </c>
      <c r="D10">
        <v>6</v>
      </c>
      <c r="E10">
        <v>13</v>
      </c>
      <c r="F10">
        <v>25</v>
      </c>
      <c r="G10">
        <v>9</v>
      </c>
      <c r="H10">
        <f>IFERROR(VLOOKUP(A10,MalRout2019!A:B,2,0), )</f>
        <v>29</v>
      </c>
      <c r="I10">
        <f t="shared" si="0"/>
        <v>-20</v>
      </c>
      <c r="J10">
        <f t="shared" si="1"/>
        <v>400</v>
      </c>
      <c r="L10">
        <f>IFERROR(VLOOKUP(A10,MalRout2019!A:C,3,0), )</f>
        <v>0.2579753033806621</v>
      </c>
    </row>
    <row r="11" spans="1:12" x14ac:dyDescent="0.25">
      <c r="A11" t="s">
        <v>29</v>
      </c>
      <c r="B11" t="s">
        <v>4</v>
      </c>
      <c r="C11">
        <v>4</v>
      </c>
      <c r="D11">
        <v>6</v>
      </c>
      <c r="E11">
        <v>15</v>
      </c>
      <c r="F11">
        <v>25</v>
      </c>
      <c r="G11">
        <v>10</v>
      </c>
      <c r="H11">
        <f>IFERROR(VLOOKUP(A11,MalRout2019!A:B,2,0), )</f>
        <v>37</v>
      </c>
      <c r="I11">
        <f t="shared" si="0"/>
        <v>-27</v>
      </c>
      <c r="J11">
        <f t="shared" si="1"/>
        <v>729</v>
      </c>
      <c r="L11">
        <f>IFERROR(VLOOKUP(A11,MalRout2019!A:C,3,0), )</f>
        <v>0.32485667239527727</v>
      </c>
    </row>
    <row r="12" spans="1:12" x14ac:dyDescent="0.25">
      <c r="A12" t="s">
        <v>30</v>
      </c>
      <c r="B12" t="s">
        <v>4</v>
      </c>
      <c r="C12">
        <v>4</v>
      </c>
      <c r="D12">
        <v>8</v>
      </c>
      <c r="E12">
        <v>13</v>
      </c>
      <c r="F12">
        <v>25</v>
      </c>
      <c r="G12">
        <v>11</v>
      </c>
      <c r="H12">
        <f>IFERROR(VLOOKUP(A12,MalRout2019!A:B,2,0), )</f>
        <v>46</v>
      </c>
      <c r="I12">
        <f t="shared" si="0"/>
        <v>-35</v>
      </c>
      <c r="J12">
        <f t="shared" si="1"/>
        <v>1225</v>
      </c>
      <c r="L12">
        <f>IFERROR(VLOOKUP(A12,MalRout2019!A:C,3,0), )</f>
        <v>0.36838821222989998</v>
      </c>
    </row>
    <row r="13" spans="1:12" x14ac:dyDescent="0.25">
      <c r="A13" t="s">
        <v>47</v>
      </c>
      <c r="B13" t="s">
        <v>4</v>
      </c>
      <c r="C13">
        <v>8</v>
      </c>
      <c r="D13">
        <v>6</v>
      </c>
      <c r="E13">
        <v>11</v>
      </c>
      <c r="F13">
        <v>25</v>
      </c>
      <c r="G13">
        <v>12</v>
      </c>
      <c r="H13">
        <f>IFERROR(VLOOKUP(A13,MalRout2019!A:B,2,0), )</f>
        <v>30</v>
      </c>
      <c r="I13">
        <f t="shared" si="0"/>
        <v>-18</v>
      </c>
      <c r="J13">
        <f t="shared" si="1"/>
        <v>324</v>
      </c>
      <c r="L13">
        <f>IFERROR(VLOOKUP(A13,MalRout2019!A:C,3,0), )</f>
        <v>0.26102181292294163</v>
      </c>
    </row>
    <row r="14" spans="1:12" x14ac:dyDescent="0.25">
      <c r="A14" t="s">
        <v>5</v>
      </c>
      <c r="B14" t="s">
        <v>4</v>
      </c>
      <c r="C14">
        <v>5</v>
      </c>
      <c r="D14">
        <v>8</v>
      </c>
      <c r="E14">
        <v>14</v>
      </c>
      <c r="F14">
        <v>27</v>
      </c>
      <c r="G14">
        <v>13</v>
      </c>
      <c r="H14">
        <f>IFERROR(VLOOKUP(A14,MalRout2019!A:B,2,0), )</f>
        <v>19</v>
      </c>
      <c r="I14">
        <f t="shared" si="0"/>
        <v>-6</v>
      </c>
      <c r="J14">
        <f t="shared" si="1"/>
        <v>36</v>
      </c>
      <c r="L14">
        <f>IFERROR(VLOOKUP(A14,MalRout2019!A:C,3,0), )</f>
        <v>0.20308744323069311</v>
      </c>
    </row>
    <row r="15" spans="1:12" x14ac:dyDescent="0.25">
      <c r="A15" t="s">
        <v>3</v>
      </c>
      <c r="B15" t="s">
        <v>4</v>
      </c>
      <c r="C15">
        <v>6</v>
      </c>
      <c r="D15">
        <v>8</v>
      </c>
      <c r="E15">
        <v>14</v>
      </c>
      <c r="F15">
        <v>28</v>
      </c>
      <c r="G15">
        <v>14</v>
      </c>
      <c r="H15">
        <f>IFERROR(VLOOKUP(A15,MalRout2019!A:B,2,0), )</f>
        <v>15</v>
      </c>
      <c r="I15">
        <f t="shared" si="0"/>
        <v>-1</v>
      </c>
      <c r="J15">
        <f t="shared" si="1"/>
        <v>1</v>
      </c>
      <c r="L15">
        <f>IFERROR(VLOOKUP(A15,MalRout2019!A:C,3,0), )</f>
        <v>0.17169368588118922</v>
      </c>
    </row>
    <row r="16" spans="1:12" x14ac:dyDescent="0.25">
      <c r="A16" t="s">
        <v>25</v>
      </c>
      <c r="B16" t="s">
        <v>4</v>
      </c>
      <c r="C16">
        <v>4</v>
      </c>
      <c r="D16">
        <v>11</v>
      </c>
      <c r="E16">
        <v>14</v>
      </c>
      <c r="F16">
        <v>29</v>
      </c>
      <c r="G16">
        <v>15</v>
      </c>
      <c r="H16">
        <f>IFERROR(VLOOKUP(A16,MalRout2019!A:B,2,0), )</f>
        <v>25</v>
      </c>
      <c r="I16">
        <f t="shared" si="0"/>
        <v>-10</v>
      </c>
      <c r="J16">
        <f t="shared" si="1"/>
        <v>100</v>
      </c>
      <c r="L16">
        <f>IFERROR(VLOOKUP(A16,MalRout2019!A:C,3,0), )</f>
        <v>0.24372402356299228</v>
      </c>
    </row>
    <row r="17" spans="1:12" x14ac:dyDescent="0.25">
      <c r="A17" t="s">
        <v>12</v>
      </c>
      <c r="B17" t="s">
        <v>2</v>
      </c>
      <c r="C17">
        <v>7</v>
      </c>
      <c r="D17">
        <v>7</v>
      </c>
      <c r="E17">
        <v>17</v>
      </c>
      <c r="F17">
        <v>31</v>
      </c>
      <c r="G17">
        <v>16</v>
      </c>
      <c r="H17">
        <f>IFERROR(VLOOKUP(A17,MalRout2019!A:B,2,0), )</f>
        <v>18</v>
      </c>
      <c r="I17">
        <f t="shared" si="0"/>
        <v>-2</v>
      </c>
      <c r="J17">
        <f t="shared" si="1"/>
        <v>4</v>
      </c>
      <c r="L17">
        <f>IFERROR(VLOOKUP(A17,MalRout2019!A:C,3,0), )</f>
        <v>0.18942163578399393</v>
      </c>
    </row>
    <row r="18" spans="1:12" x14ac:dyDescent="0.25">
      <c r="A18" t="s">
        <v>16</v>
      </c>
      <c r="B18" t="s">
        <v>2</v>
      </c>
      <c r="C18">
        <v>8</v>
      </c>
      <c r="D18">
        <v>8</v>
      </c>
      <c r="E18">
        <v>15</v>
      </c>
      <c r="F18">
        <v>31</v>
      </c>
      <c r="G18">
        <v>17</v>
      </c>
      <c r="H18">
        <f>IFERROR(VLOOKUP(A18,MalRout2019!A:B,2,0), )</f>
        <v>32</v>
      </c>
      <c r="I18">
        <f t="shared" si="0"/>
        <v>-15</v>
      </c>
      <c r="J18">
        <f t="shared" si="1"/>
        <v>225</v>
      </c>
      <c r="L18">
        <f>IFERROR(VLOOKUP(A18,MalRout2019!A:C,3,0), )</f>
        <v>0.26346224385123002</v>
      </c>
    </row>
    <row r="19" spans="1:12" x14ac:dyDescent="0.25">
      <c r="A19" t="s">
        <v>43</v>
      </c>
      <c r="B19" t="s">
        <v>2</v>
      </c>
      <c r="C19">
        <v>9</v>
      </c>
      <c r="D19">
        <v>6</v>
      </c>
      <c r="E19">
        <v>16</v>
      </c>
      <c r="F19">
        <v>31</v>
      </c>
      <c r="G19">
        <v>18</v>
      </c>
      <c r="H19">
        <f>IFERROR(VLOOKUP(A19,MalRout2019!A:B,2,0), )</f>
        <v>13</v>
      </c>
      <c r="I19">
        <f t="shared" si="0"/>
        <v>5</v>
      </c>
      <c r="J19">
        <f t="shared" si="1"/>
        <v>25</v>
      </c>
      <c r="L19">
        <f>IFERROR(VLOOKUP(A19,MalRout2019!A:C,3,0), )</f>
        <v>0.13262400002281963</v>
      </c>
    </row>
    <row r="20" spans="1:12" x14ac:dyDescent="0.25">
      <c r="A20" t="s">
        <v>33</v>
      </c>
      <c r="B20" t="s">
        <v>2</v>
      </c>
      <c r="C20">
        <v>7</v>
      </c>
      <c r="D20">
        <v>8</v>
      </c>
      <c r="E20">
        <v>17</v>
      </c>
      <c r="F20">
        <v>32</v>
      </c>
      <c r="G20">
        <v>19</v>
      </c>
      <c r="H20">
        <f>IFERROR(VLOOKUP(A20,MalRout2019!A:B,2,0), )</f>
        <v>5</v>
      </c>
      <c r="I20">
        <f t="shared" si="0"/>
        <v>14</v>
      </c>
      <c r="J20">
        <f t="shared" si="1"/>
        <v>196</v>
      </c>
      <c r="L20">
        <f>IFERROR(VLOOKUP(A20,MalRout2019!A:C,3,0), )</f>
        <v>6.8153345152107705E-2</v>
      </c>
    </row>
    <row r="21" spans="1:12" x14ac:dyDescent="0.25">
      <c r="A21" t="s">
        <v>81</v>
      </c>
      <c r="B21" t="s">
        <v>2</v>
      </c>
      <c r="C21">
        <v>3</v>
      </c>
      <c r="D21">
        <v>13</v>
      </c>
      <c r="E21">
        <v>20</v>
      </c>
      <c r="F21">
        <v>36</v>
      </c>
      <c r="G21">
        <v>20</v>
      </c>
      <c r="H21">
        <f>IFERROR(VLOOKUP(A21,MalRout2019!A:B,2,0), )</f>
        <v>48</v>
      </c>
      <c r="I21">
        <f t="shared" si="0"/>
        <v>-28</v>
      </c>
      <c r="J21">
        <f t="shared" si="1"/>
        <v>784</v>
      </c>
      <c r="L21">
        <f>IFERROR(VLOOKUP(A21,MalRout2019!A:C,3,0), )</f>
        <v>0.38126547656344978</v>
      </c>
    </row>
    <row r="22" spans="1:12" x14ac:dyDescent="0.25">
      <c r="A22" t="s">
        <v>41</v>
      </c>
      <c r="B22" t="s">
        <v>2</v>
      </c>
      <c r="C22">
        <v>9</v>
      </c>
      <c r="D22">
        <v>10</v>
      </c>
      <c r="E22">
        <v>18</v>
      </c>
      <c r="F22">
        <v>37</v>
      </c>
      <c r="G22">
        <v>21</v>
      </c>
      <c r="H22">
        <f>IFERROR(VLOOKUP(A22,MalRout2019!A:B,2,0), )</f>
        <v>17</v>
      </c>
      <c r="I22">
        <f t="shared" si="0"/>
        <v>4</v>
      </c>
      <c r="J22">
        <f t="shared" si="1"/>
        <v>16</v>
      </c>
      <c r="L22">
        <f>IFERROR(VLOOKUP(A22,MalRout2019!A:C,3,0), )</f>
        <v>0.18375989658199585</v>
      </c>
    </row>
    <row r="23" spans="1:12" x14ac:dyDescent="0.25">
      <c r="A23" t="s">
        <v>34</v>
      </c>
      <c r="B23" t="s">
        <v>2</v>
      </c>
      <c r="C23">
        <v>10</v>
      </c>
      <c r="D23">
        <v>10</v>
      </c>
      <c r="E23">
        <v>18</v>
      </c>
      <c r="F23">
        <v>38</v>
      </c>
      <c r="G23">
        <v>22</v>
      </c>
      <c r="H23">
        <f>IFERROR(VLOOKUP(A23,MalRout2019!A:B,2,0), )</f>
        <v>11</v>
      </c>
      <c r="I23">
        <f t="shared" si="0"/>
        <v>11</v>
      </c>
      <c r="J23">
        <f t="shared" si="1"/>
        <v>121</v>
      </c>
      <c r="L23">
        <f>IFERROR(VLOOKUP(A23,MalRout2019!A:C,3,0), )</f>
        <v>9.7339619302185473E-2</v>
      </c>
    </row>
    <row r="24" spans="1:12" x14ac:dyDescent="0.25">
      <c r="A24" t="s">
        <v>51</v>
      </c>
      <c r="B24" t="s">
        <v>2</v>
      </c>
      <c r="C24">
        <v>9</v>
      </c>
      <c r="D24">
        <v>8</v>
      </c>
      <c r="E24">
        <v>21</v>
      </c>
      <c r="F24">
        <v>38</v>
      </c>
      <c r="G24">
        <v>23</v>
      </c>
      <c r="H24">
        <f>IFERROR(VLOOKUP(A24,MalRout2019!A:B,2,0), )</f>
        <v>49</v>
      </c>
      <c r="I24">
        <f t="shared" si="0"/>
        <v>-26</v>
      </c>
      <c r="J24">
        <f t="shared" si="1"/>
        <v>676</v>
      </c>
      <c r="L24">
        <f>IFERROR(VLOOKUP(A24,MalRout2019!A:C,3,0), )</f>
        <v>0.38826602643705566</v>
      </c>
    </row>
    <row r="25" spans="1:12" x14ac:dyDescent="0.25">
      <c r="A25" t="s">
        <v>36</v>
      </c>
      <c r="B25" t="s">
        <v>2</v>
      </c>
      <c r="C25">
        <v>16</v>
      </c>
      <c r="D25">
        <v>10</v>
      </c>
      <c r="E25">
        <v>13</v>
      </c>
      <c r="F25">
        <v>39</v>
      </c>
      <c r="G25">
        <v>24</v>
      </c>
      <c r="H25">
        <f>IFERROR(VLOOKUP(A25,MalRout2019!A:B,2,0), )</f>
        <v>1</v>
      </c>
      <c r="I25">
        <f t="shared" si="0"/>
        <v>23</v>
      </c>
      <c r="J25">
        <f t="shared" si="1"/>
        <v>529</v>
      </c>
      <c r="L25">
        <f>IFERROR(VLOOKUP(A25,MalRout2019!A:C,3,0), )</f>
        <v>5.3451983272002727E-2</v>
      </c>
    </row>
    <row r="26" spans="1:12" x14ac:dyDescent="0.25">
      <c r="A26" t="s">
        <v>1</v>
      </c>
      <c r="B26" t="s">
        <v>2</v>
      </c>
      <c r="C26">
        <v>14</v>
      </c>
      <c r="D26">
        <v>7</v>
      </c>
      <c r="E26">
        <v>19</v>
      </c>
      <c r="F26">
        <v>40</v>
      </c>
      <c r="G26">
        <v>25</v>
      </c>
      <c r="H26">
        <f>IFERROR(VLOOKUP(A26,MalRout2019!A:B,2,0), )</f>
        <v>26</v>
      </c>
      <c r="I26">
        <f t="shared" si="0"/>
        <v>-1</v>
      </c>
      <c r="J26">
        <f t="shared" si="1"/>
        <v>1</v>
      </c>
      <c r="L26">
        <f>IFERROR(VLOOKUP(A26,MalRout2019!A:C,3,0), )</f>
        <v>0.24452610575104855</v>
      </c>
    </row>
    <row r="27" spans="1:12" x14ac:dyDescent="0.25">
      <c r="A27" t="s">
        <v>17</v>
      </c>
      <c r="B27" t="s">
        <v>2</v>
      </c>
      <c r="C27">
        <v>8</v>
      </c>
      <c r="D27">
        <v>11</v>
      </c>
      <c r="E27">
        <v>21</v>
      </c>
      <c r="F27">
        <v>40</v>
      </c>
      <c r="G27">
        <v>26</v>
      </c>
      <c r="H27">
        <f>IFERROR(VLOOKUP(A27,MalRout2019!A:B,2,0), )</f>
        <v>23</v>
      </c>
      <c r="I27">
        <f t="shared" si="0"/>
        <v>3</v>
      </c>
      <c r="J27">
        <f t="shared" si="1"/>
        <v>9</v>
      </c>
      <c r="L27">
        <f>IFERROR(VLOOKUP(A27,MalRout2019!A:C,3,0), )</f>
        <v>0.21572810135986481</v>
      </c>
    </row>
    <row r="28" spans="1:12" x14ac:dyDescent="0.25">
      <c r="A28" t="s">
        <v>38</v>
      </c>
      <c r="B28" t="s">
        <v>2</v>
      </c>
      <c r="C28">
        <v>7</v>
      </c>
      <c r="D28">
        <v>11</v>
      </c>
      <c r="E28">
        <v>22</v>
      </c>
      <c r="F28">
        <v>40</v>
      </c>
      <c r="G28">
        <v>27</v>
      </c>
      <c r="H28">
        <f>IFERROR(VLOOKUP(A28,MalRout2019!A:B,2,0), )</f>
        <v>28</v>
      </c>
      <c r="I28">
        <f t="shared" si="0"/>
        <v>-1</v>
      </c>
      <c r="J28">
        <f t="shared" si="1"/>
        <v>1</v>
      </c>
      <c r="L28">
        <f>IFERROR(VLOOKUP(A28,MalRout2019!A:C,3,0), )</f>
        <v>0.25772149812895506</v>
      </c>
    </row>
    <row r="29" spans="1:12" x14ac:dyDescent="0.25">
      <c r="A29" t="s">
        <v>46</v>
      </c>
      <c r="B29" t="s">
        <v>2</v>
      </c>
      <c r="C29">
        <v>6</v>
      </c>
      <c r="D29">
        <v>14</v>
      </c>
      <c r="E29">
        <v>21</v>
      </c>
      <c r="F29">
        <v>41</v>
      </c>
      <c r="G29">
        <v>28</v>
      </c>
      <c r="H29">
        <f>IFERROR(VLOOKUP(A29,MalRout2019!A:B,2,0), )</f>
        <v>56</v>
      </c>
      <c r="I29">
        <f t="shared" si="0"/>
        <v>-28</v>
      </c>
      <c r="J29">
        <f t="shared" si="1"/>
        <v>784</v>
      </c>
      <c r="L29">
        <f>IFERROR(VLOOKUP(A29,MalRout2019!A:C,3,0), )</f>
        <v>0.44978927106150479</v>
      </c>
    </row>
    <row r="30" spans="1:12" x14ac:dyDescent="0.25">
      <c r="A30" t="s">
        <v>53</v>
      </c>
      <c r="B30" t="s">
        <v>2</v>
      </c>
      <c r="C30">
        <v>10</v>
      </c>
      <c r="D30">
        <v>10</v>
      </c>
      <c r="E30">
        <v>21</v>
      </c>
      <c r="F30">
        <v>41</v>
      </c>
      <c r="G30">
        <v>29</v>
      </c>
      <c r="H30">
        <f>IFERROR(VLOOKUP(A30,MalRout2019!A:B,2,0), )</f>
        <v>9</v>
      </c>
      <c r="I30">
        <f t="shared" si="0"/>
        <v>20</v>
      </c>
      <c r="J30">
        <f t="shared" si="1"/>
        <v>400</v>
      </c>
      <c r="L30">
        <f>IFERROR(VLOOKUP(A30,MalRout2019!A:C,3,0), )</f>
        <v>8.9339800719294232E-2</v>
      </c>
    </row>
    <row r="31" spans="1:12" x14ac:dyDescent="0.25">
      <c r="A31" t="s">
        <v>61</v>
      </c>
      <c r="B31" t="s">
        <v>2</v>
      </c>
      <c r="C31">
        <v>11</v>
      </c>
      <c r="D31">
        <v>11</v>
      </c>
      <c r="E31">
        <v>20</v>
      </c>
      <c r="F31">
        <v>42</v>
      </c>
      <c r="G31">
        <v>30</v>
      </c>
      <c r="H31">
        <f>IFERROR(VLOOKUP(A31,MalRout2019!A:B,2,0), )</f>
        <v>2</v>
      </c>
      <c r="I31">
        <f t="shared" si="0"/>
        <v>28</v>
      </c>
      <c r="J31">
        <f t="shared" si="1"/>
        <v>784</v>
      </c>
      <c r="L31">
        <f>IFERROR(VLOOKUP(A31,MalRout2019!A:C,3,0), )</f>
        <v>5.4196473639221553E-2</v>
      </c>
    </row>
    <row r="32" spans="1:12" x14ac:dyDescent="0.25">
      <c r="A32" t="s">
        <v>27</v>
      </c>
      <c r="B32" t="s">
        <v>2</v>
      </c>
      <c r="C32">
        <v>13</v>
      </c>
      <c r="D32">
        <v>10</v>
      </c>
      <c r="E32">
        <v>20</v>
      </c>
      <c r="F32">
        <v>43</v>
      </c>
      <c r="G32">
        <v>31</v>
      </c>
      <c r="H32">
        <f>IFERROR(VLOOKUP(A32,MalRout2019!A:B,2,0), )</f>
        <v>58</v>
      </c>
      <c r="I32">
        <f t="shared" si="0"/>
        <v>-27</v>
      </c>
      <c r="J32">
        <f t="shared" si="1"/>
        <v>729</v>
      </c>
      <c r="L32">
        <f>IFERROR(VLOOKUP(A32,MalRout2019!A:C,3,0), )</f>
        <v>0.47667668313535305</v>
      </c>
    </row>
    <row r="33" spans="1:12" x14ac:dyDescent="0.25">
      <c r="A33" t="s">
        <v>37</v>
      </c>
      <c r="B33" t="s">
        <v>2</v>
      </c>
      <c r="C33">
        <v>8</v>
      </c>
      <c r="D33">
        <v>16</v>
      </c>
      <c r="E33">
        <v>21</v>
      </c>
      <c r="F33">
        <v>45</v>
      </c>
      <c r="G33">
        <v>32</v>
      </c>
      <c r="H33">
        <f>IFERROR(VLOOKUP(A33,MalRout2019!A:B,2,0), )</f>
        <v>33</v>
      </c>
      <c r="I33">
        <f t="shared" si="0"/>
        <v>-1</v>
      </c>
      <c r="J33">
        <f t="shared" si="1"/>
        <v>1</v>
      </c>
      <c r="L33">
        <f>IFERROR(VLOOKUP(A33,MalRout2019!A:C,3,0), )</f>
        <v>0.27617127000942593</v>
      </c>
    </row>
    <row r="34" spans="1:12" x14ac:dyDescent="0.25">
      <c r="A34" t="s">
        <v>39</v>
      </c>
      <c r="B34" t="s">
        <v>2</v>
      </c>
      <c r="C34">
        <v>11</v>
      </c>
      <c r="D34">
        <v>10</v>
      </c>
      <c r="E34">
        <v>24</v>
      </c>
      <c r="F34">
        <v>45</v>
      </c>
      <c r="G34">
        <v>33</v>
      </c>
      <c r="H34">
        <f>IFERROR(VLOOKUP(A34,MalRout2019!A:B,2,0), )</f>
        <v>14</v>
      </c>
      <c r="I34">
        <f t="shared" ref="I34:I64" si="2">G34-H34</f>
        <v>19</v>
      </c>
      <c r="J34">
        <f t="shared" ref="J34:J64" si="3">I34^2</f>
        <v>361</v>
      </c>
      <c r="L34">
        <f>IFERROR(VLOOKUP(A34,MalRout2019!A:C,3,0), )</f>
        <v>0.15840219761184821</v>
      </c>
    </row>
    <row r="35" spans="1:12" x14ac:dyDescent="0.25">
      <c r="A35" t="s">
        <v>54</v>
      </c>
      <c r="B35" t="s">
        <v>2</v>
      </c>
      <c r="C35">
        <v>9</v>
      </c>
      <c r="D35">
        <v>16</v>
      </c>
      <c r="E35">
        <v>20</v>
      </c>
      <c r="F35">
        <v>45</v>
      </c>
      <c r="G35">
        <v>34</v>
      </c>
      <c r="H35">
        <f>IFERROR(VLOOKUP(A35,MalRout2019!A:B,2,0), )</f>
        <v>36</v>
      </c>
      <c r="I35">
        <f t="shared" si="2"/>
        <v>-2</v>
      </c>
      <c r="J35">
        <f t="shared" si="3"/>
        <v>4</v>
      </c>
      <c r="L35">
        <f>IFERROR(VLOOKUP(A35,MalRout2019!A:C,3,0), )</f>
        <v>0.29336473342862868</v>
      </c>
    </row>
    <row r="36" spans="1:12" x14ac:dyDescent="0.25">
      <c r="A36" t="s">
        <v>28</v>
      </c>
      <c r="B36" t="s">
        <v>2</v>
      </c>
      <c r="C36">
        <v>10</v>
      </c>
      <c r="D36">
        <v>15</v>
      </c>
      <c r="E36">
        <v>21</v>
      </c>
      <c r="F36">
        <v>46</v>
      </c>
      <c r="G36">
        <v>35</v>
      </c>
      <c r="H36">
        <f>IFERROR(VLOOKUP(A36,MalRout2019!A:B,2,0), )</f>
        <v>50</v>
      </c>
      <c r="I36">
        <f t="shared" si="2"/>
        <v>-15</v>
      </c>
      <c r="J36">
        <f t="shared" si="3"/>
        <v>225</v>
      </c>
      <c r="L36">
        <f>IFERROR(VLOOKUP(A36,MalRout2019!A:C,3,0), )</f>
        <v>0.41952984711576746</v>
      </c>
    </row>
    <row r="37" spans="1:12" x14ac:dyDescent="0.25">
      <c r="A37" t="s">
        <v>35</v>
      </c>
      <c r="B37" t="s">
        <v>2</v>
      </c>
      <c r="C37">
        <v>13</v>
      </c>
      <c r="D37">
        <v>12</v>
      </c>
      <c r="E37">
        <v>22</v>
      </c>
      <c r="F37">
        <v>47</v>
      </c>
      <c r="G37">
        <v>36</v>
      </c>
      <c r="H37">
        <f>IFERROR(VLOOKUP(A37,MalRout2019!A:B,2,0), )</f>
        <v>20</v>
      </c>
      <c r="I37">
        <f t="shared" si="2"/>
        <v>16</v>
      </c>
      <c r="J37">
        <f t="shared" si="3"/>
        <v>256</v>
      </c>
      <c r="L37">
        <f>IFERROR(VLOOKUP(A37,MalRout2019!A:C,3,0), )</f>
        <v>0.21017843356550697</v>
      </c>
    </row>
    <row r="38" spans="1:12" x14ac:dyDescent="0.25">
      <c r="A38" t="s">
        <v>48</v>
      </c>
      <c r="B38" t="s">
        <v>2</v>
      </c>
      <c r="C38">
        <v>15</v>
      </c>
      <c r="D38">
        <v>13</v>
      </c>
      <c r="E38">
        <v>19</v>
      </c>
      <c r="F38">
        <v>47</v>
      </c>
      <c r="G38">
        <v>37</v>
      </c>
      <c r="H38">
        <f>IFERROR(VLOOKUP(A38,MalRout2019!A:B,2,0), )</f>
        <v>35</v>
      </c>
      <c r="I38">
        <f t="shared" si="2"/>
        <v>2</v>
      </c>
      <c r="J38">
        <f t="shared" si="3"/>
        <v>4</v>
      </c>
      <c r="L38">
        <f>IFERROR(VLOOKUP(A38,MalRout2019!A:C,3,0), )</f>
        <v>0.2856440224451493</v>
      </c>
    </row>
    <row r="39" spans="1:12" x14ac:dyDescent="0.25">
      <c r="A39" t="s">
        <v>31</v>
      </c>
      <c r="B39" t="s">
        <v>2</v>
      </c>
      <c r="C39">
        <v>11</v>
      </c>
      <c r="D39">
        <v>15</v>
      </c>
      <c r="E39">
        <v>23</v>
      </c>
      <c r="F39">
        <v>49</v>
      </c>
      <c r="G39">
        <v>38</v>
      </c>
      <c r="H39">
        <f>IFERROR(VLOOKUP(A39,MalRout2019!A:B,2,0), )</f>
        <v>60</v>
      </c>
      <c r="I39">
        <f t="shared" si="2"/>
        <v>-22</v>
      </c>
      <c r="J39">
        <f t="shared" si="3"/>
        <v>484</v>
      </c>
      <c r="L39">
        <f>IFERROR(VLOOKUP(A39,MalRout2019!A:C,3,0), )</f>
        <v>0.48031791431791826</v>
      </c>
    </row>
    <row r="40" spans="1:12" x14ac:dyDescent="0.25">
      <c r="A40" t="s">
        <v>10</v>
      </c>
      <c r="B40" t="s">
        <v>2</v>
      </c>
      <c r="C40">
        <v>12</v>
      </c>
      <c r="D40">
        <v>14</v>
      </c>
      <c r="E40">
        <v>25</v>
      </c>
      <c r="F40">
        <v>51</v>
      </c>
      <c r="G40">
        <v>39</v>
      </c>
      <c r="H40">
        <f>IFERROR(VLOOKUP(A40,MalRout2019!A:B,2,0), )</f>
        <v>34</v>
      </c>
      <c r="I40">
        <f t="shared" si="2"/>
        <v>5</v>
      </c>
      <c r="J40">
        <f t="shared" si="3"/>
        <v>25</v>
      </c>
      <c r="L40">
        <f>IFERROR(VLOOKUP(A40,MalRout2019!A:C,3,0), )</f>
        <v>0.27980498392976105</v>
      </c>
    </row>
    <row r="41" spans="1:12" x14ac:dyDescent="0.25">
      <c r="A41" t="s">
        <v>82</v>
      </c>
      <c r="B41" t="s">
        <v>2</v>
      </c>
      <c r="C41">
        <v>17</v>
      </c>
      <c r="D41">
        <v>11</v>
      </c>
      <c r="E41">
        <v>23</v>
      </c>
      <c r="F41">
        <v>51</v>
      </c>
      <c r="G41">
        <v>40</v>
      </c>
      <c r="H41">
        <f>IFERROR(VLOOKUP(A41,MalRout2019!A:B,2,0), )</f>
        <v>8</v>
      </c>
      <c r="I41">
        <f t="shared" si="2"/>
        <v>32</v>
      </c>
      <c r="J41">
        <f t="shared" si="3"/>
        <v>1024</v>
      </c>
      <c r="L41">
        <f>IFERROR(VLOOKUP(A41,MalRout2019!A:C,3,0), )</f>
        <v>8.0577838298095422E-2</v>
      </c>
    </row>
    <row r="42" spans="1:12" x14ac:dyDescent="0.25">
      <c r="A42" t="s">
        <v>62</v>
      </c>
      <c r="B42" t="s">
        <v>2</v>
      </c>
      <c r="C42">
        <v>15</v>
      </c>
      <c r="D42">
        <v>13</v>
      </c>
      <c r="E42">
        <v>25</v>
      </c>
      <c r="F42">
        <v>53</v>
      </c>
      <c r="G42">
        <v>41</v>
      </c>
      <c r="H42">
        <f>IFERROR(VLOOKUP(A42,MalRout2019!A:B,2,0), )</f>
        <v>4</v>
      </c>
      <c r="I42">
        <f t="shared" si="2"/>
        <v>37</v>
      </c>
      <c r="J42">
        <f t="shared" si="3"/>
        <v>1369</v>
      </c>
      <c r="L42">
        <f>IFERROR(VLOOKUP(A42,MalRout2019!A:C,3,0), )</f>
        <v>5.9208192069128571E-2</v>
      </c>
    </row>
    <row r="43" spans="1:12" x14ac:dyDescent="0.25">
      <c r="A43" t="s">
        <v>13</v>
      </c>
      <c r="B43" t="s">
        <v>2</v>
      </c>
      <c r="C43">
        <v>13</v>
      </c>
      <c r="D43">
        <v>16</v>
      </c>
      <c r="E43">
        <v>26</v>
      </c>
      <c r="F43">
        <v>55</v>
      </c>
      <c r="G43">
        <v>42</v>
      </c>
      <c r="H43">
        <f>IFERROR(VLOOKUP(A43,MalRout2019!A:B,2,0), )</f>
        <v>59</v>
      </c>
      <c r="I43">
        <f t="shared" si="2"/>
        <v>-17</v>
      </c>
      <c r="J43">
        <f t="shared" si="3"/>
        <v>289</v>
      </c>
      <c r="L43">
        <f>IFERROR(VLOOKUP(A43,MalRout2019!A:C,3,0), )</f>
        <v>0.47829722715248751</v>
      </c>
    </row>
    <row r="44" spans="1:12" x14ac:dyDescent="0.25">
      <c r="A44" t="s">
        <v>22</v>
      </c>
      <c r="B44" t="s">
        <v>2</v>
      </c>
      <c r="C44">
        <v>16</v>
      </c>
      <c r="D44">
        <v>14</v>
      </c>
      <c r="E44">
        <v>25</v>
      </c>
      <c r="F44">
        <v>55</v>
      </c>
      <c r="G44">
        <v>43</v>
      </c>
      <c r="H44">
        <f>IFERROR(VLOOKUP(A44,MalRout2019!A:B,2,0), )</f>
        <v>55</v>
      </c>
      <c r="I44">
        <f t="shared" si="2"/>
        <v>-12</v>
      </c>
      <c r="J44">
        <f t="shared" si="3"/>
        <v>144</v>
      </c>
      <c r="L44">
        <f>IFERROR(VLOOKUP(A44,MalRout2019!A:C,3,0), )</f>
        <v>0.44165296377227903</v>
      </c>
    </row>
    <row r="45" spans="1:12" x14ac:dyDescent="0.25">
      <c r="A45" t="s">
        <v>44</v>
      </c>
      <c r="B45" t="s">
        <v>2</v>
      </c>
      <c r="C45">
        <v>11</v>
      </c>
      <c r="D45">
        <v>22</v>
      </c>
      <c r="E45">
        <v>22</v>
      </c>
      <c r="F45">
        <v>55</v>
      </c>
      <c r="G45">
        <v>44</v>
      </c>
      <c r="H45">
        <f>IFERROR(VLOOKUP(A45,MalRout2019!A:B,2,0), )</f>
        <v>3</v>
      </c>
      <c r="I45">
        <f t="shared" si="2"/>
        <v>41</v>
      </c>
      <c r="J45">
        <f t="shared" si="3"/>
        <v>1681</v>
      </c>
      <c r="L45">
        <f>IFERROR(VLOOKUP(A45,MalRout2019!A:C,3,0), )</f>
        <v>5.6004321599999997E-2</v>
      </c>
    </row>
    <row r="46" spans="1:12" x14ac:dyDescent="0.25">
      <c r="A46" t="s">
        <v>7</v>
      </c>
      <c r="B46" t="s">
        <v>2</v>
      </c>
      <c r="C46">
        <v>13</v>
      </c>
      <c r="D46">
        <v>21</v>
      </c>
      <c r="E46">
        <v>26</v>
      </c>
      <c r="F46">
        <v>60</v>
      </c>
      <c r="G46">
        <v>45</v>
      </c>
      <c r="H46">
        <f>IFERROR(VLOOKUP(A46,MalRout2019!A:B,2,0), )</f>
        <v>16</v>
      </c>
      <c r="I46">
        <f t="shared" si="2"/>
        <v>29</v>
      </c>
      <c r="J46">
        <f t="shared" si="3"/>
        <v>841</v>
      </c>
      <c r="L46">
        <f>IFERROR(VLOOKUP(A46,MalRout2019!A:C,3,0), )</f>
        <v>0.18325795742722312</v>
      </c>
    </row>
    <row r="47" spans="1:12" x14ac:dyDescent="0.25">
      <c r="A47" t="s">
        <v>32</v>
      </c>
      <c r="B47" t="s">
        <v>9</v>
      </c>
      <c r="C47">
        <v>12</v>
      </c>
      <c r="D47">
        <v>24</v>
      </c>
      <c r="E47">
        <v>26</v>
      </c>
      <c r="F47">
        <v>62</v>
      </c>
      <c r="G47">
        <v>46</v>
      </c>
      <c r="H47">
        <f>IFERROR(VLOOKUP(A47,MalRout2019!A:B,2,0), )</f>
        <v>31</v>
      </c>
      <c r="I47">
        <f t="shared" si="2"/>
        <v>15</v>
      </c>
      <c r="J47">
        <f t="shared" si="3"/>
        <v>225</v>
      </c>
      <c r="L47">
        <f>IFERROR(VLOOKUP(A47,MalRout2019!A:C,3,0), )</f>
        <v>0.26188879634249512</v>
      </c>
    </row>
    <row r="48" spans="1:12" x14ac:dyDescent="0.25">
      <c r="A48" t="s">
        <v>11</v>
      </c>
      <c r="B48" t="s">
        <v>9</v>
      </c>
      <c r="C48">
        <v>14</v>
      </c>
      <c r="D48">
        <v>21</v>
      </c>
      <c r="E48">
        <v>29</v>
      </c>
      <c r="F48">
        <v>64</v>
      </c>
      <c r="G48">
        <v>47</v>
      </c>
      <c r="H48">
        <f>IFERROR(VLOOKUP(A48,MalRout2019!A:B,2,0), )</f>
        <v>22</v>
      </c>
      <c r="I48">
        <f t="shared" si="2"/>
        <v>25</v>
      </c>
      <c r="J48">
        <f t="shared" si="3"/>
        <v>625</v>
      </c>
      <c r="L48">
        <f>IFERROR(VLOOKUP(A48,MalRout2019!A:C,3,0), )</f>
        <v>0.21368013442409328</v>
      </c>
    </row>
    <row r="49" spans="1:12" x14ac:dyDescent="0.25">
      <c r="A49" t="s">
        <v>40</v>
      </c>
      <c r="B49" t="s">
        <v>9</v>
      </c>
      <c r="C49">
        <v>15</v>
      </c>
      <c r="D49">
        <v>19</v>
      </c>
      <c r="E49">
        <v>30</v>
      </c>
      <c r="F49">
        <v>64</v>
      </c>
      <c r="G49">
        <v>48</v>
      </c>
      <c r="H49">
        <f>IFERROR(VLOOKUP(A49,MalRout2019!A:B,2,0), )</f>
        <v>21</v>
      </c>
      <c r="I49">
        <f t="shared" si="2"/>
        <v>27</v>
      </c>
      <c r="J49">
        <f t="shared" si="3"/>
        <v>729</v>
      </c>
      <c r="L49">
        <f>IFERROR(VLOOKUP(A49,MalRout2019!A:C,3,0), )</f>
        <v>0.21262835061380903</v>
      </c>
    </row>
    <row r="50" spans="1:12" x14ac:dyDescent="0.25">
      <c r="A50" t="s">
        <v>49</v>
      </c>
      <c r="B50" t="s">
        <v>9</v>
      </c>
      <c r="C50">
        <v>17</v>
      </c>
      <c r="D50">
        <v>19</v>
      </c>
      <c r="E50">
        <v>29</v>
      </c>
      <c r="F50">
        <v>65</v>
      </c>
      <c r="G50">
        <v>49</v>
      </c>
      <c r="H50">
        <f>IFERROR(VLOOKUP(A50,MalRout2019!A:B,2,0), )</f>
        <v>12</v>
      </c>
      <c r="I50">
        <f t="shared" si="2"/>
        <v>37</v>
      </c>
      <c r="J50">
        <f t="shared" si="3"/>
        <v>1369</v>
      </c>
      <c r="L50">
        <f>IFERROR(VLOOKUP(A50,MalRout2019!A:C,3,0), )</f>
        <v>0.11612301901223582</v>
      </c>
    </row>
    <row r="51" spans="1:12" x14ac:dyDescent="0.25">
      <c r="A51" t="s">
        <v>50</v>
      </c>
      <c r="B51" t="s">
        <v>9</v>
      </c>
      <c r="C51">
        <v>9</v>
      </c>
      <c r="D51">
        <v>24</v>
      </c>
      <c r="E51">
        <v>32</v>
      </c>
      <c r="F51">
        <v>65</v>
      </c>
      <c r="G51">
        <v>50</v>
      </c>
      <c r="H51">
        <f>IFERROR(VLOOKUP(A51,MalRout2019!A:B,2,0), )</f>
        <v>54</v>
      </c>
      <c r="I51">
        <f t="shared" si="2"/>
        <v>-4</v>
      </c>
      <c r="J51">
        <f t="shared" si="3"/>
        <v>16</v>
      </c>
      <c r="L51">
        <f>IFERROR(VLOOKUP(A51,MalRout2019!A:C,3,0), )</f>
        <v>0.43410142491489356</v>
      </c>
    </row>
    <row r="52" spans="1:12" x14ac:dyDescent="0.25">
      <c r="A52" t="s">
        <v>52</v>
      </c>
      <c r="B52" t="s">
        <v>9</v>
      </c>
      <c r="C52">
        <v>11</v>
      </c>
      <c r="D52">
        <v>25</v>
      </c>
      <c r="E52">
        <v>30</v>
      </c>
      <c r="F52">
        <v>66</v>
      </c>
      <c r="G52">
        <v>51</v>
      </c>
      <c r="H52">
        <f>IFERROR(VLOOKUP(A52,MalRout2019!A:B,2,0), )</f>
        <v>61</v>
      </c>
      <c r="I52">
        <f t="shared" si="2"/>
        <v>-10</v>
      </c>
      <c r="J52">
        <f t="shared" si="3"/>
        <v>100</v>
      </c>
      <c r="L52">
        <f>IFERROR(VLOOKUP(A52,MalRout2019!A:C,3,0), )</f>
        <v>0.50012248237693613</v>
      </c>
    </row>
    <row r="53" spans="1:12" x14ac:dyDescent="0.25">
      <c r="A53" t="s">
        <v>59</v>
      </c>
      <c r="B53" t="s">
        <v>9</v>
      </c>
      <c r="C53">
        <v>20</v>
      </c>
      <c r="D53">
        <v>19</v>
      </c>
      <c r="E53">
        <v>27</v>
      </c>
      <c r="F53">
        <v>66</v>
      </c>
      <c r="G53">
        <v>52</v>
      </c>
      <c r="H53">
        <f>IFERROR(VLOOKUP(A53,MalRout2019!A:B,2,0), )</f>
        <v>24</v>
      </c>
      <c r="I53">
        <f t="shared" si="2"/>
        <v>28</v>
      </c>
      <c r="J53">
        <f t="shared" si="3"/>
        <v>784</v>
      </c>
      <c r="L53">
        <f>IFERROR(VLOOKUP(A53,MalRout2019!A:C,3,0), )</f>
        <v>0.24099984906238114</v>
      </c>
    </row>
    <row r="54" spans="1:12" x14ac:dyDescent="0.25">
      <c r="A54" t="s">
        <v>77</v>
      </c>
      <c r="B54" t="s">
        <v>9</v>
      </c>
      <c r="C54">
        <v>12</v>
      </c>
      <c r="D54">
        <v>24</v>
      </c>
      <c r="E54">
        <v>31</v>
      </c>
      <c r="F54">
        <v>67</v>
      </c>
      <c r="G54">
        <v>53</v>
      </c>
      <c r="H54">
        <f>IFERROR(VLOOKUP(A54,MalRout2019!A:B,2,0), )</f>
        <v>63</v>
      </c>
      <c r="I54">
        <f t="shared" si="2"/>
        <v>-10</v>
      </c>
      <c r="J54">
        <f t="shared" si="3"/>
        <v>100</v>
      </c>
      <c r="L54">
        <f>IFERROR(VLOOKUP(A54,MalRout2019!A:C,3,0), )</f>
        <v>0.66780234595029841</v>
      </c>
    </row>
    <row r="55" spans="1:12" x14ac:dyDescent="0.25">
      <c r="A55" t="s">
        <v>55</v>
      </c>
      <c r="B55" t="s">
        <v>9</v>
      </c>
      <c r="C55">
        <v>13</v>
      </c>
      <c r="D55">
        <v>23</v>
      </c>
      <c r="E55">
        <v>33</v>
      </c>
      <c r="F55">
        <v>69</v>
      </c>
      <c r="G55">
        <v>54</v>
      </c>
      <c r="H55">
        <f>IFERROR(VLOOKUP(A55,MalRout2019!A:B,2,0), )</f>
        <v>47</v>
      </c>
      <c r="I55">
        <f t="shared" si="2"/>
        <v>7</v>
      </c>
      <c r="J55">
        <f t="shared" si="3"/>
        <v>49</v>
      </c>
      <c r="L55">
        <f>IFERROR(VLOOKUP(A55,MalRout2019!A:C,3,0), )</f>
        <v>0.37514345593029114</v>
      </c>
    </row>
    <row r="56" spans="1:12" x14ac:dyDescent="0.25">
      <c r="A56" t="s">
        <v>8</v>
      </c>
      <c r="B56" t="s">
        <v>9</v>
      </c>
      <c r="C56">
        <v>10</v>
      </c>
      <c r="D56">
        <v>27</v>
      </c>
      <c r="E56">
        <v>34</v>
      </c>
      <c r="F56">
        <v>71</v>
      </c>
      <c r="G56">
        <v>55</v>
      </c>
      <c r="H56">
        <f>IFERROR(VLOOKUP(A56,MalRout2019!A:B,2,0), )</f>
        <v>45</v>
      </c>
      <c r="I56">
        <f t="shared" si="2"/>
        <v>10</v>
      </c>
      <c r="J56">
        <f t="shared" si="3"/>
        <v>100</v>
      </c>
      <c r="L56">
        <f>IFERROR(VLOOKUP(A56,MalRout2019!A:C,3,0), )</f>
        <v>0.35758962305000419</v>
      </c>
    </row>
    <row r="57" spans="1:12" x14ac:dyDescent="0.25">
      <c r="A57" t="s">
        <v>18</v>
      </c>
      <c r="B57" t="s">
        <v>9</v>
      </c>
      <c r="C57">
        <v>16</v>
      </c>
      <c r="D57">
        <v>21</v>
      </c>
      <c r="E57">
        <v>35</v>
      </c>
      <c r="F57">
        <v>72</v>
      </c>
      <c r="G57">
        <v>56</v>
      </c>
      <c r="H57">
        <f>IFERROR(VLOOKUP(A57,MalRout2019!A:B,2,0), )</f>
        <v>64</v>
      </c>
      <c r="I57">
        <f t="shared" si="2"/>
        <v>-8</v>
      </c>
      <c r="J57">
        <f t="shared" si="3"/>
        <v>64</v>
      </c>
      <c r="L57">
        <f>IFERROR(VLOOKUP(A57,MalRout2019!A:C,3,0), )</f>
        <v>0.69547840890817569</v>
      </c>
    </row>
    <row r="58" spans="1:12" x14ac:dyDescent="0.25">
      <c r="A58" t="s">
        <v>42</v>
      </c>
      <c r="B58" t="s">
        <v>9</v>
      </c>
      <c r="C58">
        <v>20</v>
      </c>
      <c r="D58">
        <v>20</v>
      </c>
      <c r="E58">
        <v>33</v>
      </c>
      <c r="F58">
        <v>73</v>
      </c>
      <c r="G58">
        <v>57</v>
      </c>
      <c r="H58">
        <f>IFERROR(VLOOKUP(A58,MalRout2019!A:B,2,0), )</f>
        <v>27</v>
      </c>
      <c r="I58">
        <f t="shared" si="2"/>
        <v>30</v>
      </c>
      <c r="J58">
        <f t="shared" si="3"/>
        <v>900</v>
      </c>
      <c r="L58">
        <f>IFERROR(VLOOKUP(A58,MalRout2019!A:C,3,0), )</f>
        <v>0.24957851078792159</v>
      </c>
    </row>
    <row r="59" spans="1:12" x14ac:dyDescent="0.25">
      <c r="A59" t="s">
        <v>45</v>
      </c>
      <c r="B59" t="s">
        <v>9</v>
      </c>
      <c r="C59">
        <v>14</v>
      </c>
      <c r="D59">
        <v>25</v>
      </c>
      <c r="E59">
        <v>34</v>
      </c>
      <c r="F59">
        <v>73</v>
      </c>
      <c r="G59">
        <v>58</v>
      </c>
      <c r="H59">
        <f>IFERROR(VLOOKUP(A59,MalRout2019!A:B,2,0), )</f>
        <v>44</v>
      </c>
      <c r="I59">
        <f t="shared" si="2"/>
        <v>14</v>
      </c>
      <c r="J59">
        <f t="shared" si="3"/>
        <v>196</v>
      </c>
      <c r="L59">
        <f>IFERROR(VLOOKUP(A59,MalRout2019!A:C,3,0), )</f>
        <v>0.35533125089561857</v>
      </c>
    </row>
    <row r="60" spans="1:12" x14ac:dyDescent="0.25">
      <c r="A60" t="s">
        <v>58</v>
      </c>
      <c r="B60" t="s">
        <v>9</v>
      </c>
      <c r="C60">
        <v>18</v>
      </c>
      <c r="D60">
        <v>26</v>
      </c>
      <c r="E60">
        <v>31</v>
      </c>
      <c r="F60">
        <v>75</v>
      </c>
      <c r="G60">
        <v>59</v>
      </c>
      <c r="H60">
        <f>IFERROR(VLOOKUP(A60,MalRout2019!A:B,2,0), )</f>
        <v>7</v>
      </c>
      <c r="I60">
        <f t="shared" si="2"/>
        <v>52</v>
      </c>
      <c r="J60">
        <f t="shared" si="3"/>
        <v>2704</v>
      </c>
      <c r="L60">
        <f>IFERROR(VLOOKUP(A60,MalRout2019!A:C,3,0), )</f>
        <v>6.8919229874421589E-2</v>
      </c>
    </row>
    <row r="61" spans="1:12" x14ac:dyDescent="0.25">
      <c r="A61" t="s">
        <v>60</v>
      </c>
      <c r="B61" t="s">
        <v>9</v>
      </c>
      <c r="C61">
        <v>13</v>
      </c>
      <c r="D61">
        <v>28</v>
      </c>
      <c r="E61">
        <v>35</v>
      </c>
      <c r="F61">
        <v>76</v>
      </c>
      <c r="G61">
        <v>60</v>
      </c>
      <c r="H61">
        <f>IFERROR(VLOOKUP(A61,MalRout2019!A:B,2,0), )</f>
        <v>62</v>
      </c>
      <c r="I61">
        <f t="shared" si="2"/>
        <v>-2</v>
      </c>
      <c r="J61">
        <f t="shared" si="3"/>
        <v>4</v>
      </c>
      <c r="L61">
        <f>IFERROR(VLOOKUP(A61,MalRout2019!A:C,3,0), )</f>
        <v>0.58799610187447127</v>
      </c>
    </row>
    <row r="62" spans="1:12" x14ac:dyDescent="0.25">
      <c r="A62" t="s">
        <v>20</v>
      </c>
      <c r="B62" t="s">
        <v>9</v>
      </c>
      <c r="C62">
        <v>23</v>
      </c>
      <c r="D62">
        <v>29</v>
      </c>
      <c r="E62">
        <v>31</v>
      </c>
      <c r="F62">
        <v>83</v>
      </c>
      <c r="G62">
        <v>61</v>
      </c>
      <c r="H62">
        <f>IFERROR(VLOOKUP(A62,MalRout2019!A:B,2,0), )</f>
        <v>51</v>
      </c>
      <c r="I62">
        <f t="shared" si="2"/>
        <v>10</v>
      </c>
      <c r="J62">
        <f t="shared" si="3"/>
        <v>100</v>
      </c>
      <c r="L62">
        <f>IFERROR(VLOOKUP(A62,MalRout2019!A:C,3,0), )</f>
        <v>0.42201010161213615</v>
      </c>
    </row>
    <row r="63" spans="1:12" x14ac:dyDescent="0.25">
      <c r="A63" t="s">
        <v>78</v>
      </c>
      <c r="B63" t="s">
        <v>9</v>
      </c>
      <c r="C63">
        <v>20</v>
      </c>
      <c r="D63">
        <v>26</v>
      </c>
      <c r="E63">
        <v>37</v>
      </c>
      <c r="F63">
        <v>83</v>
      </c>
      <c r="G63">
        <v>62</v>
      </c>
      <c r="H63">
        <f>IFERROR(VLOOKUP(A63,MalRout2019!A:B,2,0), )</f>
        <v>38</v>
      </c>
      <c r="I63">
        <f t="shared" si="2"/>
        <v>24</v>
      </c>
      <c r="J63">
        <f t="shared" si="3"/>
        <v>576</v>
      </c>
      <c r="L63">
        <f>IFERROR(VLOOKUP(A63,MalRout2019!A:C,3,0), )</f>
        <v>0.34071249857998154</v>
      </c>
    </row>
    <row r="64" spans="1:12" x14ac:dyDescent="0.25">
      <c r="A64" t="s">
        <v>80</v>
      </c>
      <c r="B64" t="s">
        <v>9</v>
      </c>
      <c r="C64">
        <v>19</v>
      </c>
      <c r="D64">
        <v>30</v>
      </c>
      <c r="E64">
        <v>36</v>
      </c>
      <c r="F64">
        <v>85</v>
      </c>
      <c r="G64">
        <v>63</v>
      </c>
      <c r="H64">
        <f>IFERROR(VLOOKUP(A64,MalRout2019!A:B,2,0), )</f>
        <v>52</v>
      </c>
      <c r="I64">
        <f t="shared" si="2"/>
        <v>11</v>
      </c>
      <c r="J64">
        <f t="shared" si="3"/>
        <v>121</v>
      </c>
      <c r="L64">
        <f>IFERROR(VLOOKUP(A64,MalRout2019!A:C,3,0), )</f>
        <v>0.42376993087078674</v>
      </c>
    </row>
    <row r="65" spans="1:12" x14ac:dyDescent="0.25">
      <c r="A65" t="s">
        <v>15</v>
      </c>
      <c r="B65" t="s">
        <v>9</v>
      </c>
      <c r="C65">
        <v>17</v>
      </c>
      <c r="D65">
        <v>31</v>
      </c>
      <c r="E65">
        <v>40</v>
      </c>
      <c r="F65">
        <v>88</v>
      </c>
      <c r="G65">
        <v>64</v>
      </c>
      <c r="H65">
        <f>IFERROR(VLOOKUP(A65,MalRout2019!A:B,2,0), )</f>
        <v>53</v>
      </c>
      <c r="I65">
        <f t="shared" ref="I65" si="4">G65-H65</f>
        <v>11</v>
      </c>
      <c r="J65">
        <f t="shared" ref="J65" si="5">I65^2</f>
        <v>121</v>
      </c>
      <c r="L65">
        <f>IFERROR(VLOOKUP(A65,MalRout2019!A:C,3,0), )</f>
        <v>0.43103289146894153</v>
      </c>
    </row>
    <row r="66" spans="1:12" x14ac:dyDescent="0.25">
      <c r="J66">
        <f>SUM(J2:J65)</f>
        <v>32760</v>
      </c>
    </row>
    <row r="67" spans="1:12" x14ac:dyDescent="0.25">
      <c r="J67">
        <f>64*(64^2-1)</f>
        <v>262080</v>
      </c>
    </row>
    <row r="68" spans="1:12" x14ac:dyDescent="0.25">
      <c r="J68">
        <f>1-((6*J66)/J67)</f>
        <v>0.25</v>
      </c>
      <c r="L68">
        <f>CORREL(F2:F65, L2:L65)</f>
        <v>0.30599689344585412</v>
      </c>
    </row>
  </sheetData>
  <sortState xmlns:xlrd2="http://schemas.microsoft.com/office/spreadsheetml/2017/richdata2" ref="A2:J69">
    <sortCondition ref="G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98A2-45F7-4E2D-AF04-87EC7C6E0C80}">
  <dimension ref="A1:H63"/>
  <sheetViews>
    <sheetView topLeftCell="A43" workbookViewId="0">
      <selection activeCell="F63" sqref="F63"/>
    </sheetView>
  </sheetViews>
  <sheetFormatPr defaultRowHeight="15" x14ac:dyDescent="0.25"/>
  <cols>
    <col min="1" max="1" width="20" bestFit="1" customWidth="1"/>
    <col min="6" max="6" width="11.7109375" bestFit="1" customWidth="1"/>
  </cols>
  <sheetData>
    <row r="1" spans="1:8" ht="30" x14ac:dyDescent="0.25">
      <c r="A1" s="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8.6025656239709392</v>
      </c>
      <c r="C2">
        <v>1</v>
      </c>
      <c r="D2">
        <f>IFERROR(VLOOKUP(A2,MalRout2019!A:B,2,0), )</f>
        <v>41</v>
      </c>
      <c r="E2">
        <f t="shared" ref="E2:E33" si="0">C2-D2</f>
        <v>-40</v>
      </c>
      <c r="F2">
        <f t="shared" ref="F2:F33" si="1">E2^2</f>
        <v>1600</v>
      </c>
      <c r="H2">
        <f>IFERROR(VLOOKUP(A2,MalRout2019!A:C,3,0), )</f>
        <v>0.3531815308794829</v>
      </c>
    </row>
    <row r="3" spans="1:8" x14ac:dyDescent="0.25">
      <c r="A3" t="s">
        <v>56</v>
      </c>
      <c r="B3">
        <v>8.5499104557518812</v>
      </c>
      <c r="C3">
        <v>2</v>
      </c>
      <c r="D3">
        <f>IFERROR(VLOOKUP(A3,MalRout2019!A:B,2,0), )</f>
        <v>42</v>
      </c>
      <c r="E3">
        <f t="shared" si="0"/>
        <v>-40</v>
      </c>
      <c r="F3">
        <f t="shared" si="1"/>
        <v>1600</v>
      </c>
      <c r="H3">
        <f>IFERROR(VLOOKUP(A3,MalRout2019!A:C,3,0), )</f>
        <v>0.35458668542323624</v>
      </c>
    </row>
    <row r="4" spans="1:8" x14ac:dyDescent="0.25">
      <c r="A4" t="s">
        <v>14</v>
      </c>
      <c r="B4">
        <v>8.5350581445948119</v>
      </c>
      <c r="C4">
        <v>3</v>
      </c>
      <c r="D4">
        <f>IFERROR(VLOOKUP(A4,MalRout2019!A:B,2,0), )</f>
        <v>40</v>
      </c>
      <c r="E4">
        <f t="shared" si="0"/>
        <v>-37</v>
      </c>
      <c r="F4">
        <f t="shared" si="1"/>
        <v>1369</v>
      </c>
      <c r="H4">
        <f>IFERROR(VLOOKUP(A4,MalRout2019!A:C,3,0), )</f>
        <v>0.34856635056610397</v>
      </c>
    </row>
    <row r="5" spans="1:8" x14ac:dyDescent="0.25">
      <c r="A5" t="s">
        <v>19</v>
      </c>
      <c r="B5">
        <v>8.481425750299648</v>
      </c>
      <c r="C5">
        <v>4</v>
      </c>
      <c r="D5">
        <f>IFERROR(VLOOKUP(A5,MalRout2019!A:B,2,0), )</f>
        <v>10</v>
      </c>
      <c r="E5">
        <f t="shared" si="0"/>
        <v>-6</v>
      </c>
      <c r="F5">
        <f t="shared" si="1"/>
        <v>36</v>
      </c>
      <c r="H5">
        <f>IFERROR(VLOOKUP(A5,MalRout2019!A:C,3,0), )</f>
        <v>9.0434599249668651E-2</v>
      </c>
    </row>
    <row r="6" spans="1:8" x14ac:dyDescent="0.25">
      <c r="A6" t="s">
        <v>24</v>
      </c>
      <c r="B6">
        <v>8.4527018044784992</v>
      </c>
      <c r="C6">
        <v>5</v>
      </c>
      <c r="D6">
        <f>IFERROR(VLOOKUP(A6,MalRout2019!A:B,2,0), )</f>
        <v>43</v>
      </c>
      <c r="E6">
        <f t="shared" si="0"/>
        <v>-38</v>
      </c>
      <c r="F6">
        <f t="shared" si="1"/>
        <v>1444</v>
      </c>
      <c r="H6">
        <f>IFERROR(VLOOKUP(A6,MalRout2019!A:C,3,0), )</f>
        <v>0.354763838079242</v>
      </c>
    </row>
    <row r="7" spans="1:8" x14ac:dyDescent="0.25">
      <c r="A7" t="s">
        <v>57</v>
      </c>
      <c r="B7">
        <v>8.3852117809298239</v>
      </c>
      <c r="C7">
        <v>6</v>
      </c>
      <c r="D7">
        <f>IFERROR(VLOOKUP(A7,MalRout2019!A:B,2,0), )</f>
        <v>57</v>
      </c>
      <c r="E7">
        <f t="shared" si="0"/>
        <v>-51</v>
      </c>
      <c r="F7">
        <f t="shared" si="1"/>
        <v>2601</v>
      </c>
      <c r="H7">
        <f>IFERROR(VLOOKUP(A7,MalRout2019!A:C,3,0), )</f>
        <v>0.47645972656714397</v>
      </c>
    </row>
    <row r="8" spans="1:8" x14ac:dyDescent="0.25">
      <c r="A8" t="s">
        <v>46</v>
      </c>
      <c r="B8">
        <v>8.3364172938398085</v>
      </c>
      <c r="C8">
        <v>7</v>
      </c>
      <c r="D8">
        <f>IFERROR(VLOOKUP(A8,MalRout2019!A:B,2,0), )</f>
        <v>56</v>
      </c>
      <c r="E8">
        <f t="shared" si="0"/>
        <v>-49</v>
      </c>
      <c r="F8">
        <f t="shared" si="1"/>
        <v>2401</v>
      </c>
      <c r="H8">
        <f>IFERROR(VLOOKUP(A8,MalRout2019!A:C,3,0), )</f>
        <v>0.44978927106150479</v>
      </c>
    </row>
    <row r="9" spans="1:8" x14ac:dyDescent="0.25">
      <c r="A9" t="s">
        <v>30</v>
      </c>
      <c r="B9">
        <v>8.1988569748636682</v>
      </c>
      <c r="C9">
        <v>8</v>
      </c>
      <c r="D9">
        <f>IFERROR(VLOOKUP(A9,MalRout2019!A:B,2,0), )</f>
        <v>46</v>
      </c>
      <c r="E9">
        <f t="shared" si="0"/>
        <v>-38</v>
      </c>
      <c r="F9">
        <f t="shared" si="1"/>
        <v>1444</v>
      </c>
      <c r="H9">
        <f>IFERROR(VLOOKUP(A9,MalRout2019!A:C,3,0), )</f>
        <v>0.36838821222989998</v>
      </c>
    </row>
    <row r="10" spans="1:8" x14ac:dyDescent="0.25">
      <c r="A10" t="s">
        <v>26</v>
      </c>
      <c r="B10">
        <v>8.1183087600540667</v>
      </c>
      <c r="C10">
        <v>9</v>
      </c>
      <c r="D10">
        <f>IFERROR(VLOOKUP(A10,MalRout2019!A:B,2,0), )</f>
        <v>6</v>
      </c>
      <c r="E10">
        <f t="shared" si="0"/>
        <v>3</v>
      </c>
      <c r="F10">
        <f t="shared" si="1"/>
        <v>9</v>
      </c>
      <c r="H10">
        <f>IFERROR(VLOOKUP(A10,MalRout2019!A:C,3,0), )</f>
        <v>6.882267839964612E-2</v>
      </c>
    </row>
    <row r="11" spans="1:8" x14ac:dyDescent="0.25">
      <c r="A11" t="s">
        <v>21</v>
      </c>
      <c r="B11">
        <v>8.0360066200862796</v>
      </c>
      <c r="C11">
        <v>10</v>
      </c>
      <c r="D11">
        <f>IFERROR(VLOOKUP(A11,MalRout2019!A:B,2,0), )</f>
        <v>39</v>
      </c>
      <c r="E11">
        <f t="shared" si="0"/>
        <v>-29</v>
      </c>
      <c r="F11">
        <f t="shared" si="1"/>
        <v>841</v>
      </c>
      <c r="H11">
        <f>IFERROR(VLOOKUP(A11,MalRout2019!A:C,3,0), )</f>
        <v>0.34382776298312989</v>
      </c>
    </row>
    <row r="12" spans="1:8" x14ac:dyDescent="0.25">
      <c r="A12" t="s">
        <v>29</v>
      </c>
      <c r="B12">
        <v>8.0198554476214774</v>
      </c>
      <c r="C12">
        <v>11</v>
      </c>
      <c r="D12">
        <f>IFERROR(VLOOKUP(A12,MalRout2019!A:B,2,0), )</f>
        <v>37</v>
      </c>
      <c r="E12">
        <f t="shared" si="0"/>
        <v>-26</v>
      </c>
      <c r="F12">
        <f t="shared" si="1"/>
        <v>676</v>
      </c>
      <c r="H12">
        <f>IFERROR(VLOOKUP(A12,MalRout2019!A:C,3,0), )</f>
        <v>0.32485667239527727</v>
      </c>
    </row>
    <row r="13" spans="1:8" x14ac:dyDescent="0.25">
      <c r="A13" t="s">
        <v>23</v>
      </c>
      <c r="B13">
        <v>7.8738398349933512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0.2579753033806621</v>
      </c>
    </row>
    <row r="14" spans="1:8" x14ac:dyDescent="0.25">
      <c r="A14" t="s">
        <v>25</v>
      </c>
      <c r="B14">
        <v>7.7430087077997527</v>
      </c>
      <c r="C14">
        <v>13</v>
      </c>
      <c r="D14">
        <f>IFERROR(VLOOKUP(A14,MalRout2019!A:B,2,0), )</f>
        <v>25</v>
      </c>
      <c r="E14">
        <f t="shared" si="0"/>
        <v>-12</v>
      </c>
      <c r="F14">
        <f t="shared" si="1"/>
        <v>144</v>
      </c>
      <c r="H14">
        <f>IFERROR(VLOOKUP(A14,MalRout2019!A:C,3,0), )</f>
        <v>0.24372402356299228</v>
      </c>
    </row>
    <row r="15" spans="1:8" x14ac:dyDescent="0.25">
      <c r="A15" t="s">
        <v>5</v>
      </c>
      <c r="B15">
        <v>7.3573696998375286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  <c r="H15">
        <f>IFERROR(VLOOKUP(A15,MalRout2019!A:C,3,0), )</f>
        <v>0.20308744323069311</v>
      </c>
    </row>
    <row r="16" spans="1:8" x14ac:dyDescent="0.25">
      <c r="A16" t="s">
        <v>13</v>
      </c>
      <c r="B16">
        <v>7.2346023867996063</v>
      </c>
      <c r="C16">
        <v>15</v>
      </c>
      <c r="D16">
        <f>IFERROR(VLOOKUP(A16,MalRout2019!A:B,2,0), )</f>
        <v>59</v>
      </c>
      <c r="E16">
        <f t="shared" si="0"/>
        <v>-44</v>
      </c>
      <c r="F16">
        <f t="shared" si="1"/>
        <v>1936</v>
      </c>
      <c r="H16">
        <f>IFERROR(VLOOKUP(A16,MalRout2019!A:C,3,0), )</f>
        <v>0.47829722715248751</v>
      </c>
    </row>
    <row r="17" spans="1:8" x14ac:dyDescent="0.25">
      <c r="A17" t="s">
        <v>44</v>
      </c>
      <c r="B17">
        <v>7.1022556588944878</v>
      </c>
      <c r="C17">
        <v>16</v>
      </c>
      <c r="D17">
        <f>IFERROR(VLOOKUP(A17,MalRout2019!A:B,2,0), )</f>
        <v>3</v>
      </c>
      <c r="E17">
        <f t="shared" si="0"/>
        <v>13</v>
      </c>
      <c r="F17">
        <f t="shared" si="1"/>
        <v>169</v>
      </c>
      <c r="H17">
        <f>IFERROR(VLOOKUP(A17,MalRout2019!A:C,3,0), )</f>
        <v>5.6004321599999997E-2</v>
      </c>
    </row>
    <row r="18" spans="1:8" x14ac:dyDescent="0.25">
      <c r="A18" t="s">
        <v>47</v>
      </c>
      <c r="B18">
        <v>7.0662690324559971</v>
      </c>
      <c r="C18">
        <v>17</v>
      </c>
      <c r="D18">
        <f>IFERROR(VLOOKUP(A18,MalRout2019!A:B,2,0), )</f>
        <v>30</v>
      </c>
      <c r="E18">
        <f t="shared" si="0"/>
        <v>-13</v>
      </c>
      <c r="F18">
        <f t="shared" si="1"/>
        <v>169</v>
      </c>
      <c r="H18">
        <f>IFERROR(VLOOKUP(A18,MalRout2019!A:C,3,0), )</f>
        <v>0.26102181292294163</v>
      </c>
    </row>
    <row r="19" spans="1:8" x14ac:dyDescent="0.25">
      <c r="A19" t="s">
        <v>43</v>
      </c>
      <c r="B19">
        <v>6.9655208763468917</v>
      </c>
      <c r="C19">
        <v>18</v>
      </c>
      <c r="D19">
        <f>IFERROR(VLOOKUP(A19,MalRout2019!A:B,2,0), )</f>
        <v>13</v>
      </c>
      <c r="E19">
        <f t="shared" si="0"/>
        <v>5</v>
      </c>
      <c r="F19">
        <f t="shared" si="1"/>
        <v>25</v>
      </c>
      <c r="H19">
        <f>IFERROR(VLOOKUP(A19,MalRout2019!A:C,3,0), )</f>
        <v>0.13262400002281963</v>
      </c>
    </row>
    <row r="20" spans="1:8" x14ac:dyDescent="0.25">
      <c r="A20" t="s">
        <v>38</v>
      </c>
      <c r="B20">
        <v>6.9331526862856343</v>
      </c>
      <c r="C20">
        <v>19</v>
      </c>
      <c r="D20">
        <f>IFERROR(VLOOKUP(A20,MalRout2019!A:B,2,0), )</f>
        <v>28</v>
      </c>
      <c r="E20">
        <f t="shared" si="0"/>
        <v>-9</v>
      </c>
      <c r="F20">
        <f t="shared" si="1"/>
        <v>81</v>
      </c>
      <c r="H20">
        <f>IFERROR(VLOOKUP(A20,MalRout2019!A:C,3,0), )</f>
        <v>0.25772149812895506</v>
      </c>
    </row>
    <row r="21" spans="1:8" x14ac:dyDescent="0.25">
      <c r="A21" t="s">
        <v>31</v>
      </c>
      <c r="B21">
        <v>6.8416637497309924</v>
      </c>
      <c r="C21">
        <v>20</v>
      </c>
      <c r="D21">
        <f>IFERROR(VLOOKUP(A21,MalRout2019!A:B,2,0), )</f>
        <v>60</v>
      </c>
      <c r="E21">
        <f t="shared" si="0"/>
        <v>-40</v>
      </c>
      <c r="F21">
        <f t="shared" si="1"/>
        <v>1600</v>
      </c>
      <c r="H21">
        <f>IFERROR(VLOOKUP(A21,MalRout2019!A:C,3,0), )</f>
        <v>0.48031791431791826</v>
      </c>
    </row>
    <row r="22" spans="1:8" x14ac:dyDescent="0.25">
      <c r="A22" t="s">
        <v>32</v>
      </c>
      <c r="B22">
        <v>6.8365374491742665</v>
      </c>
      <c r="C22">
        <v>21</v>
      </c>
      <c r="D22">
        <f>IFERROR(VLOOKUP(A22,MalRout2019!A:B,2,0), )</f>
        <v>31</v>
      </c>
      <c r="E22">
        <f t="shared" si="0"/>
        <v>-10</v>
      </c>
      <c r="F22">
        <f t="shared" si="1"/>
        <v>100</v>
      </c>
      <c r="H22">
        <f>IFERROR(VLOOKUP(A22,MalRout2019!A:C,3,0), )</f>
        <v>0.26188879634249512</v>
      </c>
    </row>
    <row r="23" spans="1:8" x14ac:dyDescent="0.25">
      <c r="A23" t="s">
        <v>28</v>
      </c>
      <c r="B23">
        <v>6.834795951101408</v>
      </c>
      <c r="C23">
        <v>22</v>
      </c>
      <c r="D23">
        <f>IFERROR(VLOOKUP(A23,MalRout2019!A:B,2,0), )</f>
        <v>50</v>
      </c>
      <c r="E23">
        <f t="shared" si="0"/>
        <v>-28</v>
      </c>
      <c r="F23">
        <f t="shared" si="1"/>
        <v>784</v>
      </c>
      <c r="H23">
        <f>IFERROR(VLOOKUP(A23,MalRout2019!A:C,3,0), )</f>
        <v>0.41952984711576746</v>
      </c>
    </row>
    <row r="24" spans="1:8" x14ac:dyDescent="0.25">
      <c r="A24" t="s">
        <v>52</v>
      </c>
      <c r="B24">
        <v>6.7669895160833651</v>
      </c>
      <c r="C24">
        <v>23</v>
      </c>
      <c r="D24">
        <f>IFERROR(VLOOKUP(A24,MalRout2019!A:B,2,0), )</f>
        <v>61</v>
      </c>
      <c r="E24">
        <f t="shared" si="0"/>
        <v>-38</v>
      </c>
      <c r="F24">
        <f t="shared" si="1"/>
        <v>1444</v>
      </c>
      <c r="H24">
        <f>IFERROR(VLOOKUP(A24,MalRout2019!A:C,3,0), )</f>
        <v>0.50012248237693613</v>
      </c>
    </row>
    <row r="25" spans="1:8" x14ac:dyDescent="0.25">
      <c r="A25" t="s">
        <v>8</v>
      </c>
      <c r="B25">
        <v>6.690709175405023</v>
      </c>
      <c r="C25">
        <v>24</v>
      </c>
      <c r="D25">
        <f>IFERROR(VLOOKUP(A25,MalRout2019!A:B,2,0), )</f>
        <v>45</v>
      </c>
      <c r="E25">
        <f t="shared" si="0"/>
        <v>-21</v>
      </c>
      <c r="F25">
        <f t="shared" si="1"/>
        <v>441</v>
      </c>
      <c r="H25">
        <f>IFERROR(VLOOKUP(A25,MalRout2019!A:C,3,0), )</f>
        <v>0.35758962305000419</v>
      </c>
    </row>
    <row r="26" spans="1:8" x14ac:dyDescent="0.25">
      <c r="A26" t="s">
        <v>17</v>
      </c>
      <c r="B26">
        <v>6.6801485867568031</v>
      </c>
      <c r="C26">
        <v>25</v>
      </c>
      <c r="D26">
        <f>IFERROR(VLOOKUP(A26,MalRout2019!A:B,2,0), )</f>
        <v>23</v>
      </c>
      <c r="E26">
        <f t="shared" si="0"/>
        <v>2</v>
      </c>
      <c r="F26">
        <f t="shared" si="1"/>
        <v>4</v>
      </c>
      <c r="H26">
        <f>IFERROR(VLOOKUP(A26,MalRout2019!A:C,3,0), )</f>
        <v>0.21572810135986481</v>
      </c>
    </row>
    <row r="27" spans="1:8" x14ac:dyDescent="0.25">
      <c r="A27" t="s">
        <v>33</v>
      </c>
      <c r="B27">
        <v>6.6751579866771262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  <c r="H27">
        <f>IFERROR(VLOOKUP(A27,MalRout2019!A:C,3,0), )</f>
        <v>6.8153345152107705E-2</v>
      </c>
    </row>
    <row r="28" spans="1:8" x14ac:dyDescent="0.25">
      <c r="A28" t="s">
        <v>36</v>
      </c>
      <c r="B28">
        <v>6.6575354139745908</v>
      </c>
      <c r="C28">
        <v>27</v>
      </c>
      <c r="D28">
        <f>IFERROR(VLOOKUP(A28,MalRout2019!A:B,2,0), )</f>
        <v>1</v>
      </c>
      <c r="E28">
        <f t="shared" si="0"/>
        <v>26</v>
      </c>
      <c r="F28">
        <f t="shared" si="1"/>
        <v>676</v>
      </c>
      <c r="H28">
        <f>IFERROR(VLOOKUP(A28,MalRout2019!A:C,3,0), )</f>
        <v>5.3451983272002727E-2</v>
      </c>
    </row>
    <row r="29" spans="1:8" x14ac:dyDescent="0.25">
      <c r="A29" t="s">
        <v>16</v>
      </c>
      <c r="B29">
        <v>6.6507619793755861</v>
      </c>
      <c r="C29">
        <v>28</v>
      </c>
      <c r="D29">
        <f>IFERROR(VLOOKUP(A29,MalRout2019!A:B,2,0), )</f>
        <v>32</v>
      </c>
      <c r="E29">
        <f t="shared" si="0"/>
        <v>-4</v>
      </c>
      <c r="F29">
        <f t="shared" si="1"/>
        <v>16</v>
      </c>
      <c r="H29">
        <f>IFERROR(VLOOKUP(A29,MalRout2019!A:C,3,0), )</f>
        <v>0.26346224385123002</v>
      </c>
    </row>
    <row r="30" spans="1:8" x14ac:dyDescent="0.25">
      <c r="A30" t="s">
        <v>53</v>
      </c>
      <c r="B30">
        <v>6.6375697571892136</v>
      </c>
      <c r="C30">
        <v>29</v>
      </c>
      <c r="D30">
        <f>IFERROR(VLOOKUP(A30,MalRout2019!A:B,2,0), )</f>
        <v>9</v>
      </c>
      <c r="E30">
        <f t="shared" si="0"/>
        <v>20</v>
      </c>
      <c r="F30">
        <f t="shared" si="1"/>
        <v>400</v>
      </c>
      <c r="H30">
        <f>IFERROR(VLOOKUP(A30,MalRout2019!A:C,3,0), )</f>
        <v>8.9339800719294232E-2</v>
      </c>
    </row>
    <row r="31" spans="1:8" x14ac:dyDescent="0.25">
      <c r="A31" t="s">
        <v>37</v>
      </c>
      <c r="B31">
        <v>6.6056355463733016</v>
      </c>
      <c r="C31">
        <v>30</v>
      </c>
      <c r="D31">
        <f>IFERROR(VLOOKUP(A31,MalRout2019!A:B,2,0), )</f>
        <v>33</v>
      </c>
      <c r="E31">
        <f t="shared" si="0"/>
        <v>-3</v>
      </c>
      <c r="F31">
        <f t="shared" si="1"/>
        <v>9</v>
      </c>
      <c r="H31">
        <f>IFERROR(VLOOKUP(A31,MalRout2019!A:C,3,0), )</f>
        <v>0.27617127000942593</v>
      </c>
    </row>
    <row r="32" spans="1:8" x14ac:dyDescent="0.25">
      <c r="A32" t="s">
        <v>27</v>
      </c>
      <c r="B32">
        <v>6.5460925515310304</v>
      </c>
      <c r="C32">
        <v>31</v>
      </c>
      <c r="D32">
        <f>IFERROR(VLOOKUP(A32,MalRout2019!A:B,2,0), )</f>
        <v>58</v>
      </c>
      <c r="E32">
        <f t="shared" si="0"/>
        <v>-27</v>
      </c>
      <c r="F32">
        <f t="shared" si="1"/>
        <v>729</v>
      </c>
      <c r="H32">
        <f>IFERROR(VLOOKUP(A32,MalRout2019!A:C,3,0), )</f>
        <v>0.47667668313535305</v>
      </c>
    </row>
    <row r="33" spans="1:8" x14ac:dyDescent="0.25">
      <c r="A33" t="s">
        <v>50</v>
      </c>
      <c r="B33">
        <v>6.5216891481766046</v>
      </c>
      <c r="C33">
        <v>32</v>
      </c>
      <c r="D33">
        <f>IFERROR(VLOOKUP(A33,MalRout2019!A:B,2,0), )</f>
        <v>54</v>
      </c>
      <c r="E33">
        <f t="shared" si="0"/>
        <v>-22</v>
      </c>
      <c r="F33">
        <f t="shared" si="1"/>
        <v>484</v>
      </c>
      <c r="H33">
        <f>IFERROR(VLOOKUP(A33,MalRout2019!A:C,3,0), )</f>
        <v>0.43410142491489356</v>
      </c>
    </row>
    <row r="34" spans="1:8" x14ac:dyDescent="0.25">
      <c r="A34" t="s">
        <v>3</v>
      </c>
      <c r="B34">
        <v>6.462538272227663</v>
      </c>
      <c r="C34">
        <v>33</v>
      </c>
      <c r="D34">
        <f>IFERROR(VLOOKUP(A34,MalRout2019!A:B,2,0), )</f>
        <v>15</v>
      </c>
      <c r="E34">
        <f t="shared" ref="E34:E60" si="2">C34-D34</f>
        <v>18</v>
      </c>
      <c r="F34">
        <f t="shared" ref="F34:F60" si="3">E34^2</f>
        <v>324</v>
      </c>
      <c r="H34">
        <f>IFERROR(VLOOKUP(A34,MalRout2019!A:C,3,0), )</f>
        <v>0.17169368588118922</v>
      </c>
    </row>
    <row r="35" spans="1:8" x14ac:dyDescent="0.25">
      <c r="A35" t="s">
        <v>35</v>
      </c>
      <c r="B35">
        <v>6.4577540405938549</v>
      </c>
      <c r="C35">
        <v>34</v>
      </c>
      <c r="D35">
        <f>IFERROR(VLOOKUP(A35,MalRout2019!A:B,2,0), )</f>
        <v>20</v>
      </c>
      <c r="E35">
        <f t="shared" si="2"/>
        <v>14</v>
      </c>
      <c r="F35">
        <f t="shared" si="3"/>
        <v>196</v>
      </c>
      <c r="H35">
        <f>IFERROR(VLOOKUP(A35,MalRout2019!A:C,3,0), )</f>
        <v>0.21017843356550697</v>
      </c>
    </row>
    <row r="36" spans="1:8" x14ac:dyDescent="0.25">
      <c r="A36" t="s">
        <v>51</v>
      </c>
      <c r="B36">
        <v>6.4352596317708706</v>
      </c>
      <c r="C36">
        <v>35</v>
      </c>
      <c r="D36">
        <f>IFERROR(VLOOKUP(A36,MalRout2019!A:B,2,0), )</f>
        <v>49</v>
      </c>
      <c r="E36">
        <f t="shared" si="2"/>
        <v>-14</v>
      </c>
      <c r="F36">
        <f t="shared" si="3"/>
        <v>196</v>
      </c>
      <c r="H36">
        <f>IFERROR(VLOOKUP(A36,MalRout2019!A:C,3,0), )</f>
        <v>0.38826602643705566</v>
      </c>
    </row>
    <row r="37" spans="1:8" x14ac:dyDescent="0.25">
      <c r="A37" t="s">
        <v>61</v>
      </c>
      <c r="B37">
        <v>6.4251434531012643</v>
      </c>
      <c r="C37">
        <v>36</v>
      </c>
      <c r="D37">
        <f>IFERROR(VLOOKUP(A37,MalRout2019!A:B,2,0), )</f>
        <v>2</v>
      </c>
      <c r="E37">
        <f t="shared" si="2"/>
        <v>34</v>
      </c>
      <c r="F37">
        <f t="shared" si="3"/>
        <v>1156</v>
      </c>
      <c r="H37">
        <f>IFERROR(VLOOKUP(A37,MalRout2019!A:C,3,0), )</f>
        <v>5.4196473639221553E-2</v>
      </c>
    </row>
    <row r="38" spans="1:8" x14ac:dyDescent="0.25">
      <c r="A38" t="s">
        <v>55</v>
      </c>
      <c r="B38">
        <v>6.3942012136490778</v>
      </c>
      <c r="C38">
        <v>37</v>
      </c>
      <c r="D38">
        <f>IFERROR(VLOOKUP(A38,MalRout2019!A:B,2,0), )</f>
        <v>47</v>
      </c>
      <c r="E38">
        <f t="shared" si="2"/>
        <v>-10</v>
      </c>
      <c r="F38">
        <f t="shared" si="3"/>
        <v>100</v>
      </c>
      <c r="H38">
        <f>IFERROR(VLOOKUP(A38,MalRout2019!A:C,3,0), )</f>
        <v>0.37514345593029114</v>
      </c>
    </row>
    <row r="39" spans="1:8" x14ac:dyDescent="0.25">
      <c r="A39" t="s">
        <v>22</v>
      </c>
      <c r="B39">
        <v>6.3510460251025904</v>
      </c>
      <c r="C39">
        <v>38</v>
      </c>
      <c r="D39">
        <f>IFERROR(VLOOKUP(A39,MalRout2019!A:B,2,0), )</f>
        <v>55</v>
      </c>
      <c r="E39">
        <f t="shared" si="2"/>
        <v>-17</v>
      </c>
      <c r="F39">
        <f t="shared" si="3"/>
        <v>289</v>
      </c>
      <c r="H39">
        <f>IFERROR(VLOOKUP(A39,MalRout2019!A:C,3,0), )</f>
        <v>0.44165296377227903</v>
      </c>
    </row>
    <row r="40" spans="1:8" x14ac:dyDescent="0.25">
      <c r="A40" t="s">
        <v>12</v>
      </c>
      <c r="B40">
        <v>6.3189972786158277</v>
      </c>
      <c r="C40">
        <v>39</v>
      </c>
      <c r="D40">
        <f>IFERROR(VLOOKUP(A40,MalRout2019!A:B,2,0), )</f>
        <v>18</v>
      </c>
      <c r="E40">
        <f t="shared" si="2"/>
        <v>21</v>
      </c>
      <c r="F40">
        <f t="shared" si="3"/>
        <v>441</v>
      </c>
      <c r="H40">
        <f>IFERROR(VLOOKUP(A40,MalRout2019!A:C,3,0), )</f>
        <v>0.18942163578399393</v>
      </c>
    </row>
    <row r="41" spans="1:8" x14ac:dyDescent="0.25">
      <c r="A41" t="s">
        <v>39</v>
      </c>
      <c r="B41">
        <v>6.2344671722216134</v>
      </c>
      <c r="C41">
        <v>40</v>
      </c>
      <c r="D41">
        <f>IFERROR(VLOOKUP(A41,MalRout2019!A:B,2,0), )</f>
        <v>14</v>
      </c>
      <c r="E41">
        <f t="shared" si="2"/>
        <v>26</v>
      </c>
      <c r="F41">
        <f t="shared" si="3"/>
        <v>676</v>
      </c>
      <c r="H41">
        <f>IFERROR(VLOOKUP(A41,MalRout2019!A:C,3,0), )</f>
        <v>0.15840219761184821</v>
      </c>
    </row>
    <row r="42" spans="1:8" x14ac:dyDescent="0.25">
      <c r="A42" t="s">
        <v>60</v>
      </c>
      <c r="B42">
        <v>6.1747685258299496</v>
      </c>
      <c r="C42">
        <v>41</v>
      </c>
      <c r="D42">
        <f>IFERROR(VLOOKUP(A42,MalRout2019!A:B,2,0), )</f>
        <v>62</v>
      </c>
      <c r="E42">
        <f t="shared" si="2"/>
        <v>-21</v>
      </c>
      <c r="F42">
        <f t="shared" si="3"/>
        <v>441</v>
      </c>
      <c r="H42">
        <f>IFERROR(VLOOKUP(A42,MalRout2019!A:C,3,0), )</f>
        <v>0.58799610187447127</v>
      </c>
    </row>
    <row r="43" spans="1:8" x14ac:dyDescent="0.25">
      <c r="A43" t="s">
        <v>77</v>
      </c>
      <c r="B43">
        <v>6.1133623041844807</v>
      </c>
      <c r="C43">
        <v>42</v>
      </c>
      <c r="D43">
        <f>IFERROR(VLOOKUP(A43,MalRout2019!A:B,2,0), )</f>
        <v>63</v>
      </c>
      <c r="E43">
        <f t="shared" si="2"/>
        <v>-21</v>
      </c>
      <c r="F43">
        <f t="shared" si="3"/>
        <v>441</v>
      </c>
      <c r="H43">
        <f>IFERROR(VLOOKUP(A43,MalRout2019!A:C,3,0), )</f>
        <v>0.66780234595029841</v>
      </c>
    </row>
    <row r="44" spans="1:8" x14ac:dyDescent="0.25">
      <c r="A44" t="s">
        <v>7</v>
      </c>
      <c r="B44">
        <v>6.102709399397038</v>
      </c>
      <c r="C44">
        <v>43</v>
      </c>
      <c r="D44">
        <f>IFERROR(VLOOKUP(A44,MalRout2019!A:B,2,0), )</f>
        <v>16</v>
      </c>
      <c r="E44">
        <f t="shared" si="2"/>
        <v>27</v>
      </c>
      <c r="F44">
        <f t="shared" si="3"/>
        <v>729</v>
      </c>
      <c r="H44">
        <f>IFERROR(VLOOKUP(A44,MalRout2019!A:C,3,0), )</f>
        <v>0.18325795742722312</v>
      </c>
    </row>
    <row r="45" spans="1:8" x14ac:dyDescent="0.25">
      <c r="A45" t="s">
        <v>15</v>
      </c>
      <c r="B45">
        <v>6.0092065979663136</v>
      </c>
      <c r="C45">
        <v>44</v>
      </c>
      <c r="D45">
        <f>IFERROR(VLOOKUP(A45,MalRout2019!A:B,2,0), )</f>
        <v>53</v>
      </c>
      <c r="E45">
        <f t="shared" si="2"/>
        <v>-9</v>
      </c>
      <c r="F45">
        <f t="shared" si="3"/>
        <v>81</v>
      </c>
      <c r="H45">
        <f>IFERROR(VLOOKUP(A45,MalRout2019!A:C,3,0), )</f>
        <v>0.43103289146894153</v>
      </c>
    </row>
    <row r="46" spans="1:8" x14ac:dyDescent="0.25">
      <c r="A46" t="s">
        <v>54</v>
      </c>
      <c r="B46">
        <v>5.9541562887663666</v>
      </c>
      <c r="C46">
        <v>45</v>
      </c>
      <c r="D46">
        <f>IFERROR(VLOOKUP(A46,MalRout2019!A:B,2,0), )</f>
        <v>36</v>
      </c>
      <c r="E46">
        <f t="shared" si="2"/>
        <v>9</v>
      </c>
      <c r="F46">
        <f t="shared" si="3"/>
        <v>81</v>
      </c>
      <c r="H46">
        <f>IFERROR(VLOOKUP(A46,MalRout2019!A:C,3,0), )</f>
        <v>0.29336473342862868</v>
      </c>
    </row>
    <row r="47" spans="1:8" x14ac:dyDescent="0.25">
      <c r="A47" t="s">
        <v>10</v>
      </c>
      <c r="B47">
        <v>5.9187116917701985</v>
      </c>
      <c r="C47">
        <v>46</v>
      </c>
      <c r="D47">
        <f>IFERROR(VLOOKUP(A47,MalRout2019!A:B,2,0), )</f>
        <v>34</v>
      </c>
      <c r="E47">
        <f t="shared" si="2"/>
        <v>12</v>
      </c>
      <c r="F47">
        <f t="shared" si="3"/>
        <v>144</v>
      </c>
      <c r="H47">
        <f>IFERROR(VLOOKUP(A47,MalRout2019!A:C,3,0), )</f>
        <v>0.27980498392976105</v>
      </c>
    </row>
    <row r="48" spans="1:8" x14ac:dyDescent="0.25">
      <c r="A48" t="s">
        <v>41</v>
      </c>
      <c r="B48">
        <v>5.9159766080046232</v>
      </c>
      <c r="C48">
        <v>47</v>
      </c>
      <c r="D48">
        <f>IFERROR(VLOOKUP(A48,MalRout2019!A:B,2,0), )</f>
        <v>17</v>
      </c>
      <c r="E48">
        <f t="shared" si="2"/>
        <v>30</v>
      </c>
      <c r="F48">
        <f t="shared" si="3"/>
        <v>900</v>
      </c>
      <c r="H48">
        <f>IFERROR(VLOOKUP(A48,MalRout2019!A:C,3,0), )</f>
        <v>0.18375989658199585</v>
      </c>
    </row>
    <row r="49" spans="1:8" x14ac:dyDescent="0.25">
      <c r="A49" t="s">
        <v>48</v>
      </c>
      <c r="B49">
        <v>5.9116418831862045</v>
      </c>
      <c r="C49">
        <v>48</v>
      </c>
      <c r="D49">
        <f>IFERROR(VLOOKUP(A49,MalRout2019!A:B,2,0), )</f>
        <v>35</v>
      </c>
      <c r="E49">
        <f t="shared" si="2"/>
        <v>13</v>
      </c>
      <c r="F49">
        <f t="shared" si="3"/>
        <v>169</v>
      </c>
      <c r="H49">
        <f>IFERROR(VLOOKUP(A49,MalRout2019!A:C,3,0), )</f>
        <v>0.2856440224451493</v>
      </c>
    </row>
    <row r="50" spans="1:8" x14ac:dyDescent="0.25">
      <c r="A50" t="s">
        <v>42</v>
      </c>
      <c r="B50">
        <v>5.570260521834852</v>
      </c>
      <c r="C50">
        <v>49</v>
      </c>
      <c r="D50">
        <f>IFERROR(VLOOKUP(A50,MalRout2019!A:B,2,0), )</f>
        <v>27</v>
      </c>
      <c r="E50">
        <f t="shared" si="2"/>
        <v>22</v>
      </c>
      <c r="F50">
        <f t="shared" si="3"/>
        <v>484</v>
      </c>
      <c r="H50">
        <f>IFERROR(VLOOKUP(A50,MalRout2019!A:C,3,0), )</f>
        <v>0.24957851078792159</v>
      </c>
    </row>
    <row r="51" spans="1:8" x14ac:dyDescent="0.25">
      <c r="A51" t="s">
        <v>1</v>
      </c>
      <c r="B51">
        <v>5.5598809950200501</v>
      </c>
      <c r="C51">
        <v>50</v>
      </c>
      <c r="D51">
        <f>IFERROR(VLOOKUP(A51,MalRout2019!A:B,2,0), )</f>
        <v>26</v>
      </c>
      <c r="E51">
        <f t="shared" si="2"/>
        <v>24</v>
      </c>
      <c r="F51">
        <f t="shared" si="3"/>
        <v>576</v>
      </c>
      <c r="H51">
        <f>IFERROR(VLOOKUP(A51,MalRout2019!A:C,3,0), )</f>
        <v>0.24452610575104855</v>
      </c>
    </row>
    <row r="52" spans="1:8" x14ac:dyDescent="0.25">
      <c r="A52" t="s">
        <v>40</v>
      </c>
      <c r="B52">
        <v>5.467322096660939</v>
      </c>
      <c r="C52">
        <v>51</v>
      </c>
      <c r="D52">
        <f>IFERROR(VLOOKUP(A52,MalRout2019!A:B,2,0), )</f>
        <v>21</v>
      </c>
      <c r="E52">
        <f t="shared" si="2"/>
        <v>30</v>
      </c>
      <c r="F52">
        <f t="shared" si="3"/>
        <v>900</v>
      </c>
      <c r="H52">
        <f>IFERROR(VLOOKUP(A52,MalRout2019!A:C,3,0), )</f>
        <v>0.21262835061380903</v>
      </c>
    </row>
    <row r="53" spans="1:8" x14ac:dyDescent="0.25">
      <c r="A53" t="s">
        <v>62</v>
      </c>
      <c r="B53">
        <v>5.3923164599452376</v>
      </c>
      <c r="C53">
        <v>52</v>
      </c>
      <c r="D53">
        <f>IFERROR(VLOOKUP(A53,MalRout2019!A:B,2,0), )</f>
        <v>4</v>
      </c>
      <c r="E53">
        <f t="shared" si="2"/>
        <v>48</v>
      </c>
      <c r="F53">
        <f t="shared" si="3"/>
        <v>2304</v>
      </c>
      <c r="H53">
        <f>IFERROR(VLOOKUP(A53,MalRout2019!A:C,3,0), )</f>
        <v>5.9208192069128571E-2</v>
      </c>
    </row>
    <row r="54" spans="1:8" x14ac:dyDescent="0.25">
      <c r="A54" t="s">
        <v>20</v>
      </c>
      <c r="B54">
        <v>5.3884991902615003</v>
      </c>
      <c r="C54">
        <v>53</v>
      </c>
      <c r="D54">
        <f>IFERROR(VLOOKUP(A54,MalRout2019!A:B,2,0), )</f>
        <v>51</v>
      </c>
      <c r="E54">
        <f t="shared" si="2"/>
        <v>2</v>
      </c>
      <c r="F54">
        <f t="shared" si="3"/>
        <v>4</v>
      </c>
      <c r="H54">
        <f>IFERROR(VLOOKUP(A54,MalRout2019!A:C,3,0), )</f>
        <v>0.42201010161213615</v>
      </c>
    </row>
    <row r="55" spans="1:8" x14ac:dyDescent="0.25">
      <c r="A55" t="s">
        <v>45</v>
      </c>
      <c r="B55">
        <v>5.3709153375342904</v>
      </c>
      <c r="C55">
        <v>54</v>
      </c>
      <c r="D55">
        <f>IFERROR(VLOOKUP(A55,MalRout2019!A:B,2,0), )</f>
        <v>44</v>
      </c>
      <c r="E55">
        <f t="shared" si="2"/>
        <v>10</v>
      </c>
      <c r="F55">
        <f t="shared" si="3"/>
        <v>100</v>
      </c>
      <c r="H55">
        <f>IFERROR(VLOOKUP(A55,MalRout2019!A:C,3,0), )</f>
        <v>0.35533125089561857</v>
      </c>
    </row>
    <row r="56" spans="1:8" x14ac:dyDescent="0.25">
      <c r="A56" t="s">
        <v>80</v>
      </c>
      <c r="B56">
        <v>4.8290171482585063</v>
      </c>
      <c r="C56">
        <v>55</v>
      </c>
      <c r="D56">
        <f>IFERROR(VLOOKUP(A56,MalRout2019!A:B,2,0), )</f>
        <v>52</v>
      </c>
      <c r="E56">
        <f t="shared" si="2"/>
        <v>3</v>
      </c>
      <c r="F56">
        <f t="shared" si="3"/>
        <v>9</v>
      </c>
      <c r="H56">
        <f>IFERROR(VLOOKUP(A56,MalRout2019!A:C,3,0), )</f>
        <v>0.42376993087078674</v>
      </c>
    </row>
    <row r="57" spans="1:8" x14ac:dyDescent="0.25">
      <c r="A57" t="s">
        <v>18</v>
      </c>
      <c r="B57">
        <v>4.7925052590255053</v>
      </c>
      <c r="C57">
        <v>56</v>
      </c>
      <c r="D57">
        <f>IFERROR(VLOOKUP(A57,MalRout2019!A:B,2,0), )</f>
        <v>64</v>
      </c>
      <c r="E57">
        <f t="shared" si="2"/>
        <v>-8</v>
      </c>
      <c r="F57">
        <f t="shared" si="3"/>
        <v>64</v>
      </c>
      <c r="H57">
        <f>IFERROR(VLOOKUP(A57,MalRout2019!A:C,3,0), )</f>
        <v>0.69547840890817569</v>
      </c>
    </row>
    <row r="58" spans="1:8" x14ac:dyDescent="0.25">
      <c r="A58" t="s">
        <v>82</v>
      </c>
      <c r="B58">
        <v>4.3710794673409792</v>
      </c>
      <c r="C58">
        <v>57</v>
      </c>
      <c r="D58">
        <f>IFERROR(VLOOKUP(A58,MalRout2019!A:B,2,0), )</f>
        <v>8</v>
      </c>
      <c r="E58">
        <f t="shared" si="2"/>
        <v>49</v>
      </c>
      <c r="F58">
        <f t="shared" si="3"/>
        <v>2401</v>
      </c>
      <c r="H58">
        <f>IFERROR(VLOOKUP(A58,MalRout2019!A:C,3,0), )</f>
        <v>8.0577838298095422E-2</v>
      </c>
    </row>
    <row r="59" spans="1:8" x14ac:dyDescent="0.25">
      <c r="A59" t="s">
        <v>59</v>
      </c>
      <c r="B59">
        <v>4.3392100630911976</v>
      </c>
      <c r="C59">
        <v>58</v>
      </c>
      <c r="D59">
        <f>IFERROR(VLOOKUP(A59,MalRout2019!A:B,2,0), )</f>
        <v>24</v>
      </c>
      <c r="E59">
        <f t="shared" si="2"/>
        <v>34</v>
      </c>
      <c r="F59">
        <f t="shared" si="3"/>
        <v>1156</v>
      </c>
      <c r="H59">
        <f>IFERROR(VLOOKUP(A59,MalRout2019!A:C,3,0), )</f>
        <v>0.24099984906238114</v>
      </c>
    </row>
    <row r="60" spans="1:8" x14ac:dyDescent="0.25">
      <c r="A60" t="s">
        <v>78</v>
      </c>
      <c r="B60">
        <v>4.0409686456833072</v>
      </c>
      <c r="C60">
        <v>59</v>
      </c>
      <c r="D60">
        <f>IFERROR(VLOOKUP(A60,MalRout2019!A:B,2,0), )</f>
        <v>38</v>
      </c>
      <c r="E60">
        <f t="shared" si="2"/>
        <v>21</v>
      </c>
      <c r="F60">
        <f t="shared" si="3"/>
        <v>441</v>
      </c>
      <c r="H60">
        <f>IFERROR(VLOOKUP(A60,MalRout2019!A:C,3,0), )</f>
        <v>0.34071249857998154</v>
      </c>
    </row>
    <row r="61" spans="1:8" x14ac:dyDescent="0.25">
      <c r="F61">
        <f>SUM(F2:F60)</f>
        <v>38790</v>
      </c>
    </row>
    <row r="62" spans="1:8" x14ac:dyDescent="0.25">
      <c r="F62">
        <f>59*(59^2-1)</f>
        <v>205320</v>
      </c>
    </row>
    <row r="63" spans="1:8" x14ac:dyDescent="0.25">
      <c r="F63">
        <f>1-((6*F61)/F62)</f>
        <v>-0.13354763296317951</v>
      </c>
      <c r="H63">
        <f>CORREL(B2:B60, H2:H60)</f>
        <v>-6.5995581355769899E-3</v>
      </c>
    </row>
  </sheetData>
  <sortState xmlns:xlrd2="http://schemas.microsoft.com/office/spreadsheetml/2017/richdata2" ref="A2:F63">
    <sortCondition descending="1" ref="B2:B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05CC-9EE5-4C48-93E1-3851DF986E29}">
  <dimension ref="A1:H65"/>
  <sheetViews>
    <sheetView topLeftCell="A46" workbookViewId="0">
      <selection activeCell="F65" sqref="F65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68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8.58</v>
      </c>
      <c r="C2">
        <v>1</v>
      </c>
      <c r="D2">
        <f>IFERROR(VLOOKUP(A2,MalRout2019!A:B,2,0), )</f>
        <v>41</v>
      </c>
      <c r="E2">
        <f>C2-D2</f>
        <v>-40</v>
      </c>
      <c r="F2">
        <f>E2^2</f>
        <v>1600</v>
      </c>
      <c r="H2">
        <f>IFERROR(VLOOKUP(A2,MalRout2019!A:C,3,0), )</f>
        <v>0.3531815308794829</v>
      </c>
    </row>
    <row r="3" spans="1:8" x14ac:dyDescent="0.25">
      <c r="A3" t="s">
        <v>14</v>
      </c>
      <c r="B3">
        <v>8.57</v>
      </c>
      <c r="C3">
        <v>2</v>
      </c>
      <c r="D3">
        <f>IFERROR(VLOOKUP(A3,MalRout2019!A:B,2,0), )</f>
        <v>40</v>
      </c>
      <c r="E3">
        <f t="shared" ref="E3:E62" si="0">C3-D3</f>
        <v>-38</v>
      </c>
      <c r="F3">
        <f t="shared" ref="F3:F62" si="1">E3^2</f>
        <v>1444</v>
      </c>
      <c r="H3">
        <f>IFERROR(VLOOKUP(A3,MalRout2019!A:C,3,0), )</f>
        <v>0.34856635056610397</v>
      </c>
    </row>
    <row r="4" spans="1:8" x14ac:dyDescent="0.25">
      <c r="A4" t="s">
        <v>56</v>
      </c>
      <c r="B4">
        <v>8.5</v>
      </c>
      <c r="C4">
        <v>3</v>
      </c>
      <c r="D4">
        <f>IFERROR(VLOOKUP(A4,MalRout2019!A:B,2,0), )</f>
        <v>42</v>
      </c>
      <c r="E4">
        <f t="shared" si="0"/>
        <v>-39</v>
      </c>
      <c r="F4">
        <f t="shared" si="1"/>
        <v>1521</v>
      </c>
      <c r="H4">
        <f>IFERROR(VLOOKUP(A4,MalRout2019!A:C,3,0), )</f>
        <v>0.35458668542323624</v>
      </c>
    </row>
    <row r="5" spans="1:8" x14ac:dyDescent="0.25">
      <c r="A5" t="s">
        <v>24</v>
      </c>
      <c r="B5">
        <v>8.4600000000000009</v>
      </c>
      <c r="C5">
        <v>4</v>
      </c>
      <c r="D5">
        <f>IFERROR(VLOOKUP(A5,MalRout2019!A:B,2,0), )</f>
        <v>43</v>
      </c>
      <c r="E5">
        <f t="shared" si="0"/>
        <v>-39</v>
      </c>
      <c r="F5">
        <f t="shared" si="1"/>
        <v>1521</v>
      </c>
      <c r="H5">
        <f>IFERROR(VLOOKUP(A5,MalRout2019!A:C,3,0), )</f>
        <v>0.354763838079242</v>
      </c>
    </row>
    <row r="6" spans="1:8" x14ac:dyDescent="0.25">
      <c r="A6" t="s">
        <v>19</v>
      </c>
      <c r="B6">
        <v>8.44</v>
      </c>
      <c r="C6">
        <v>5</v>
      </c>
      <c r="D6">
        <f>IFERROR(VLOOKUP(A6,MalRout2019!A:B,2,0), )</f>
        <v>10</v>
      </c>
      <c r="E6">
        <f t="shared" si="0"/>
        <v>-5</v>
      </c>
      <c r="F6">
        <f t="shared" si="1"/>
        <v>25</v>
      </c>
      <c r="H6">
        <f>IFERROR(VLOOKUP(A6,MalRout2019!A:C,3,0), )</f>
        <v>9.0434599249668651E-2</v>
      </c>
    </row>
    <row r="7" spans="1:8" x14ac:dyDescent="0.25">
      <c r="A7" t="s">
        <v>57</v>
      </c>
      <c r="B7">
        <v>8.39</v>
      </c>
      <c r="C7">
        <v>6</v>
      </c>
      <c r="D7">
        <f>IFERROR(VLOOKUP(A7,MalRout2019!A:B,2,0), )</f>
        <v>57</v>
      </c>
      <c r="E7">
        <f t="shared" si="0"/>
        <v>-51</v>
      </c>
      <c r="F7">
        <f t="shared" si="1"/>
        <v>2601</v>
      </c>
      <c r="H7">
        <f>IFERROR(VLOOKUP(A7,MalRout2019!A:C,3,0), )</f>
        <v>0.47645972656714397</v>
      </c>
    </row>
    <row r="8" spans="1:8" x14ac:dyDescent="0.25">
      <c r="A8" t="s">
        <v>46</v>
      </c>
      <c r="B8">
        <v>8.16</v>
      </c>
      <c r="C8">
        <v>7</v>
      </c>
      <c r="D8">
        <f>IFERROR(VLOOKUP(A8,MalRout2019!A:B,2,0), )</f>
        <v>56</v>
      </c>
      <c r="E8">
        <f t="shared" si="0"/>
        <v>-49</v>
      </c>
      <c r="F8">
        <f t="shared" si="1"/>
        <v>2401</v>
      </c>
      <c r="H8">
        <f>IFERROR(VLOOKUP(A8,MalRout2019!A:C,3,0), )</f>
        <v>0.44978927106150479</v>
      </c>
    </row>
    <row r="9" spans="1:8" x14ac:dyDescent="0.25">
      <c r="A9" t="s">
        <v>26</v>
      </c>
      <c r="B9">
        <v>8.15</v>
      </c>
      <c r="C9">
        <v>8</v>
      </c>
      <c r="D9">
        <f>IFERROR(VLOOKUP(A9,MalRout2019!A:B,2,0), )</f>
        <v>6</v>
      </c>
      <c r="E9">
        <f t="shared" si="0"/>
        <v>2</v>
      </c>
      <c r="F9">
        <f t="shared" si="1"/>
        <v>4</v>
      </c>
      <c r="H9">
        <f>IFERROR(VLOOKUP(A9,MalRout2019!A:C,3,0), )</f>
        <v>6.882267839964612E-2</v>
      </c>
    </row>
    <row r="10" spans="1:8" x14ac:dyDescent="0.25">
      <c r="A10" t="s">
        <v>30</v>
      </c>
      <c r="B10">
        <v>8.1</v>
      </c>
      <c r="C10">
        <v>9</v>
      </c>
      <c r="D10">
        <f>IFERROR(VLOOKUP(A10,MalRout2019!A:B,2,0), )</f>
        <v>46</v>
      </c>
      <c r="E10">
        <f t="shared" si="0"/>
        <v>-37</v>
      </c>
      <c r="F10">
        <f t="shared" si="1"/>
        <v>1369</v>
      </c>
      <c r="H10">
        <f>IFERROR(VLOOKUP(A10,MalRout2019!A:C,3,0), )</f>
        <v>0.36838821222989998</v>
      </c>
    </row>
    <row r="11" spans="1:8" x14ac:dyDescent="0.25">
      <c r="A11" t="s">
        <v>21</v>
      </c>
      <c r="B11">
        <v>8.01</v>
      </c>
      <c r="C11">
        <v>10</v>
      </c>
      <c r="D11">
        <f>IFERROR(VLOOKUP(A11,MalRout2019!A:B,2,0), )</f>
        <v>39</v>
      </c>
      <c r="E11">
        <f t="shared" si="0"/>
        <v>-29</v>
      </c>
      <c r="F11">
        <f t="shared" si="1"/>
        <v>841</v>
      </c>
      <c r="H11">
        <f>IFERROR(VLOOKUP(A11,MalRout2019!A:C,3,0), )</f>
        <v>0.34382776298312989</v>
      </c>
    </row>
    <row r="12" spans="1:8" x14ac:dyDescent="0.25">
      <c r="A12" t="s">
        <v>29</v>
      </c>
      <c r="B12">
        <v>7.98</v>
      </c>
      <c r="C12">
        <v>11</v>
      </c>
      <c r="D12">
        <f>IFERROR(VLOOKUP(A12,MalRout2019!A:B,2,0), )</f>
        <v>37</v>
      </c>
      <c r="E12">
        <f t="shared" si="0"/>
        <v>-26</v>
      </c>
      <c r="F12">
        <f t="shared" si="1"/>
        <v>676</v>
      </c>
      <c r="H12">
        <f>IFERROR(VLOOKUP(A12,MalRout2019!A:C,3,0), )</f>
        <v>0.32485667239527727</v>
      </c>
    </row>
    <row r="13" spans="1:8" x14ac:dyDescent="0.25">
      <c r="A13" t="s">
        <v>23</v>
      </c>
      <c r="B13">
        <v>7.8</v>
      </c>
      <c r="C13">
        <v>12</v>
      </c>
      <c r="D13">
        <f>IFERROR(VLOOKUP(A13,MalRout2019!A:B,2,0), )</f>
        <v>29</v>
      </c>
      <c r="E13">
        <f t="shared" si="0"/>
        <v>-17</v>
      </c>
      <c r="F13">
        <f t="shared" si="1"/>
        <v>289</v>
      </c>
      <c r="H13">
        <f>IFERROR(VLOOKUP(A13,MalRout2019!A:C,3,0), )</f>
        <v>0.2579753033806621</v>
      </c>
    </row>
    <row r="14" spans="1:8" x14ac:dyDescent="0.25">
      <c r="A14" t="s">
        <v>25</v>
      </c>
      <c r="B14">
        <v>7.74</v>
      </c>
      <c r="C14">
        <v>13</v>
      </c>
      <c r="D14">
        <f>IFERROR(VLOOKUP(A14,MalRout2019!A:B,2,0), )</f>
        <v>25</v>
      </c>
      <c r="E14">
        <f t="shared" si="0"/>
        <v>-12</v>
      </c>
      <c r="F14">
        <f t="shared" si="1"/>
        <v>144</v>
      </c>
      <c r="H14">
        <f>IFERROR(VLOOKUP(A14,MalRout2019!A:C,3,0), )</f>
        <v>0.24372402356299228</v>
      </c>
    </row>
    <row r="15" spans="1:8" x14ac:dyDescent="0.25">
      <c r="A15" t="s">
        <v>5</v>
      </c>
      <c r="B15">
        <v>7.24</v>
      </c>
      <c r="C15">
        <v>14</v>
      </c>
      <c r="D15">
        <f>IFERROR(VLOOKUP(A15,MalRout2019!A:B,2,0), )</f>
        <v>19</v>
      </c>
      <c r="E15">
        <f t="shared" si="0"/>
        <v>-5</v>
      </c>
      <c r="F15">
        <f t="shared" si="1"/>
        <v>25</v>
      </c>
      <c r="H15">
        <f>IFERROR(VLOOKUP(A15,MalRout2019!A:C,3,0), )</f>
        <v>0.20308744323069311</v>
      </c>
    </row>
    <row r="16" spans="1:8" x14ac:dyDescent="0.25">
      <c r="A16" t="s">
        <v>13</v>
      </c>
      <c r="B16">
        <v>7.2</v>
      </c>
      <c r="C16">
        <v>15</v>
      </c>
      <c r="D16">
        <f>IFERROR(VLOOKUP(A16,MalRout2019!A:B,2,0), )</f>
        <v>59</v>
      </c>
      <c r="E16">
        <f t="shared" si="0"/>
        <v>-44</v>
      </c>
      <c r="F16">
        <f t="shared" si="1"/>
        <v>1936</v>
      </c>
      <c r="H16">
        <f>IFERROR(VLOOKUP(A16,MalRout2019!A:C,3,0), )</f>
        <v>0.47829722715248751</v>
      </c>
    </row>
    <row r="17" spans="1:8" x14ac:dyDescent="0.25">
      <c r="A17" t="s">
        <v>47</v>
      </c>
      <c r="B17">
        <v>7.17</v>
      </c>
      <c r="C17">
        <v>16</v>
      </c>
      <c r="D17">
        <f>IFERROR(VLOOKUP(A17,MalRout2019!A:B,2,0), )</f>
        <v>30</v>
      </c>
      <c r="E17">
        <f t="shared" si="0"/>
        <v>-14</v>
      </c>
      <c r="F17">
        <f t="shared" si="1"/>
        <v>196</v>
      </c>
      <c r="H17">
        <f>IFERROR(VLOOKUP(A17,MalRout2019!A:C,3,0), )</f>
        <v>0.26102181292294163</v>
      </c>
    </row>
    <row r="18" spans="1:8" x14ac:dyDescent="0.25">
      <c r="A18" t="s">
        <v>44</v>
      </c>
      <c r="B18">
        <v>6.97</v>
      </c>
      <c r="C18">
        <v>17</v>
      </c>
      <c r="D18">
        <f>IFERROR(VLOOKUP(A18,MalRout2019!A:B,2,0), )</f>
        <v>3</v>
      </c>
      <c r="E18">
        <f t="shared" si="0"/>
        <v>14</v>
      </c>
      <c r="F18">
        <f t="shared" si="1"/>
        <v>196</v>
      </c>
      <c r="H18">
        <f>IFERROR(VLOOKUP(A18,MalRout2019!A:C,3,0), )</f>
        <v>5.6004321599999997E-2</v>
      </c>
    </row>
    <row r="19" spans="1:8" x14ac:dyDescent="0.25">
      <c r="A19" t="s">
        <v>43</v>
      </c>
      <c r="B19">
        <v>6.92</v>
      </c>
      <c r="C19">
        <v>18</v>
      </c>
      <c r="D19">
        <f>IFERROR(VLOOKUP(A19,MalRout2019!A:B,2,0), )</f>
        <v>13</v>
      </c>
      <c r="E19">
        <f t="shared" si="0"/>
        <v>5</v>
      </c>
      <c r="F19">
        <f t="shared" si="1"/>
        <v>25</v>
      </c>
      <c r="H19">
        <f>IFERROR(VLOOKUP(A19,MalRout2019!A:C,3,0), )</f>
        <v>0.13262400002281963</v>
      </c>
    </row>
    <row r="20" spans="1:8" x14ac:dyDescent="0.25">
      <c r="A20" t="s">
        <v>8</v>
      </c>
      <c r="B20">
        <v>6.85</v>
      </c>
      <c r="C20">
        <v>19</v>
      </c>
      <c r="D20">
        <f>IFERROR(VLOOKUP(A20,MalRout2019!A:B,2,0), )</f>
        <v>45</v>
      </c>
      <c r="E20">
        <f t="shared" si="0"/>
        <v>-26</v>
      </c>
      <c r="F20">
        <f t="shared" si="1"/>
        <v>676</v>
      </c>
      <c r="H20">
        <f>IFERROR(VLOOKUP(A20,MalRout2019!A:C,3,0), )</f>
        <v>0.35758962305000419</v>
      </c>
    </row>
    <row r="21" spans="1:8" x14ac:dyDescent="0.25">
      <c r="A21" t="s">
        <v>31</v>
      </c>
      <c r="B21">
        <v>6.85</v>
      </c>
      <c r="C21">
        <v>20</v>
      </c>
      <c r="D21">
        <f>IFERROR(VLOOKUP(A21,MalRout2019!A:B,2,0), )</f>
        <v>60</v>
      </c>
      <c r="E21">
        <f t="shared" si="0"/>
        <v>-40</v>
      </c>
      <c r="F21">
        <f t="shared" si="1"/>
        <v>1600</v>
      </c>
      <c r="H21">
        <f>IFERROR(VLOOKUP(A21,MalRout2019!A:C,3,0), )</f>
        <v>0.48031791431791826</v>
      </c>
    </row>
    <row r="22" spans="1:8" x14ac:dyDescent="0.25">
      <c r="A22" t="s">
        <v>38</v>
      </c>
      <c r="B22">
        <v>6.85</v>
      </c>
      <c r="C22">
        <v>21</v>
      </c>
      <c r="D22">
        <f>IFERROR(VLOOKUP(A22,MalRout2019!A:B,2,0), )</f>
        <v>28</v>
      </c>
      <c r="E22">
        <f t="shared" si="0"/>
        <v>-7</v>
      </c>
      <c r="F22">
        <f t="shared" si="1"/>
        <v>49</v>
      </c>
      <c r="H22">
        <f>IFERROR(VLOOKUP(A22,MalRout2019!A:C,3,0), )</f>
        <v>0.25772149812895506</v>
      </c>
    </row>
    <row r="23" spans="1:8" x14ac:dyDescent="0.25">
      <c r="A23" t="s">
        <v>33</v>
      </c>
      <c r="B23">
        <v>6.82</v>
      </c>
      <c r="C23">
        <v>22</v>
      </c>
      <c r="D23">
        <f>IFERROR(VLOOKUP(A23,MalRout2019!A:B,2,0), )</f>
        <v>5</v>
      </c>
      <c r="E23">
        <f t="shared" si="0"/>
        <v>17</v>
      </c>
      <c r="F23">
        <f t="shared" si="1"/>
        <v>289</v>
      </c>
      <c r="H23">
        <f>IFERROR(VLOOKUP(A23,MalRout2019!A:C,3,0), )</f>
        <v>6.8153345152107705E-2</v>
      </c>
    </row>
    <row r="24" spans="1:8" x14ac:dyDescent="0.25">
      <c r="A24" t="s">
        <v>17</v>
      </c>
      <c r="B24">
        <v>6.81</v>
      </c>
      <c r="C24">
        <v>23</v>
      </c>
      <c r="D24">
        <f>IFERROR(VLOOKUP(A24,MalRout2019!A:B,2,0), )</f>
        <v>23</v>
      </c>
      <c r="E24">
        <f t="shared" si="0"/>
        <v>0</v>
      </c>
      <c r="F24">
        <f t="shared" si="1"/>
        <v>0</v>
      </c>
      <c r="H24">
        <f>IFERROR(VLOOKUP(A24,MalRout2019!A:C,3,0), )</f>
        <v>0.21572810135986481</v>
      </c>
    </row>
    <row r="25" spans="1:8" x14ac:dyDescent="0.25">
      <c r="A25" t="s">
        <v>28</v>
      </c>
      <c r="B25">
        <v>6.77</v>
      </c>
      <c r="C25">
        <v>24</v>
      </c>
      <c r="D25">
        <f>IFERROR(VLOOKUP(A25,MalRout2019!A:B,2,0), )</f>
        <v>50</v>
      </c>
      <c r="E25">
        <f t="shared" si="0"/>
        <v>-26</v>
      </c>
      <c r="F25">
        <f t="shared" si="1"/>
        <v>676</v>
      </c>
      <c r="H25">
        <f>IFERROR(VLOOKUP(A25,MalRout2019!A:C,3,0), )</f>
        <v>0.41952984711576746</v>
      </c>
    </row>
    <row r="26" spans="1:8" x14ac:dyDescent="0.25">
      <c r="A26" t="s">
        <v>53</v>
      </c>
      <c r="B26">
        <v>6.77</v>
      </c>
      <c r="C26">
        <v>25</v>
      </c>
      <c r="D26">
        <f>IFERROR(VLOOKUP(A26,MalRout2019!A:B,2,0), )</f>
        <v>9</v>
      </c>
      <c r="E26">
        <f t="shared" si="0"/>
        <v>16</v>
      </c>
      <c r="F26">
        <f t="shared" si="1"/>
        <v>256</v>
      </c>
      <c r="H26">
        <f>IFERROR(VLOOKUP(A26,MalRout2019!A:C,3,0), )</f>
        <v>8.9339800719294232E-2</v>
      </c>
    </row>
    <row r="27" spans="1:8" x14ac:dyDescent="0.25">
      <c r="A27" t="s">
        <v>16</v>
      </c>
      <c r="B27">
        <v>6.76</v>
      </c>
      <c r="C27">
        <v>26</v>
      </c>
      <c r="D27">
        <f>IFERROR(VLOOKUP(A27,MalRout2019!A:B,2,0), )</f>
        <v>32</v>
      </c>
      <c r="E27">
        <f t="shared" si="0"/>
        <v>-6</v>
      </c>
      <c r="F27">
        <f t="shared" si="1"/>
        <v>36</v>
      </c>
      <c r="H27">
        <f>IFERROR(VLOOKUP(A27,MalRout2019!A:C,3,0), )</f>
        <v>0.26346224385123002</v>
      </c>
    </row>
    <row r="28" spans="1:8" x14ac:dyDescent="0.25">
      <c r="A28" t="s">
        <v>32</v>
      </c>
      <c r="B28">
        <v>6.74</v>
      </c>
      <c r="C28">
        <v>27</v>
      </c>
      <c r="D28">
        <f>IFERROR(VLOOKUP(A28,MalRout2019!A:B,2,0), )</f>
        <v>31</v>
      </c>
      <c r="E28">
        <f t="shared" si="0"/>
        <v>-4</v>
      </c>
      <c r="F28">
        <f t="shared" si="1"/>
        <v>16</v>
      </c>
      <c r="H28">
        <f>IFERROR(VLOOKUP(A28,MalRout2019!A:C,3,0), )</f>
        <v>0.26188879634249512</v>
      </c>
    </row>
    <row r="29" spans="1:8" x14ac:dyDescent="0.25">
      <c r="A29" t="s">
        <v>35</v>
      </c>
      <c r="B29">
        <v>6.71</v>
      </c>
      <c r="C29">
        <v>28</v>
      </c>
      <c r="D29">
        <f>IFERROR(VLOOKUP(A29,MalRout2019!A:B,2,0), )</f>
        <v>20</v>
      </c>
      <c r="E29">
        <f t="shared" si="0"/>
        <v>8</v>
      </c>
      <c r="F29">
        <f t="shared" si="1"/>
        <v>64</v>
      </c>
      <c r="H29">
        <f>IFERROR(VLOOKUP(A29,MalRout2019!A:C,3,0), )</f>
        <v>0.21017843356550697</v>
      </c>
    </row>
    <row r="30" spans="1:8" x14ac:dyDescent="0.25">
      <c r="A30" t="s">
        <v>36</v>
      </c>
      <c r="B30">
        <v>6.65</v>
      </c>
      <c r="C30">
        <v>29</v>
      </c>
      <c r="D30">
        <f>IFERROR(VLOOKUP(A30,MalRout2019!A:B,2,0), )</f>
        <v>1</v>
      </c>
      <c r="E30">
        <f t="shared" si="0"/>
        <v>28</v>
      </c>
      <c r="F30">
        <f t="shared" si="1"/>
        <v>784</v>
      </c>
      <c r="H30">
        <f>IFERROR(VLOOKUP(A30,MalRout2019!A:C,3,0), )</f>
        <v>5.3451983272002727E-2</v>
      </c>
    </row>
    <row r="31" spans="1:8" x14ac:dyDescent="0.25">
      <c r="A31" t="s">
        <v>50</v>
      </c>
      <c r="B31">
        <v>6.62</v>
      </c>
      <c r="C31">
        <v>30</v>
      </c>
      <c r="D31">
        <f>IFERROR(VLOOKUP(A31,MalRout2019!A:B,2,0), )</f>
        <v>54</v>
      </c>
      <c r="E31">
        <f t="shared" si="0"/>
        <v>-24</v>
      </c>
      <c r="F31">
        <f t="shared" si="1"/>
        <v>576</v>
      </c>
      <c r="H31">
        <f>IFERROR(VLOOKUP(A31,MalRout2019!A:C,3,0), )</f>
        <v>0.43410142491489356</v>
      </c>
    </row>
    <row r="32" spans="1:8" x14ac:dyDescent="0.25">
      <c r="A32" t="s">
        <v>3</v>
      </c>
      <c r="B32">
        <v>6.47</v>
      </c>
      <c r="C32">
        <v>31</v>
      </c>
      <c r="D32">
        <f>IFERROR(VLOOKUP(A32,MalRout2019!A:B,2,0), )</f>
        <v>15</v>
      </c>
      <c r="E32">
        <f t="shared" si="0"/>
        <v>16</v>
      </c>
      <c r="F32">
        <f t="shared" si="1"/>
        <v>256</v>
      </c>
      <c r="H32">
        <f>IFERROR(VLOOKUP(A32,MalRout2019!A:C,3,0), )</f>
        <v>0.17169368588118922</v>
      </c>
    </row>
    <row r="33" spans="1:8" x14ac:dyDescent="0.25">
      <c r="A33" t="s">
        <v>52</v>
      </c>
      <c r="B33">
        <v>6.47</v>
      </c>
      <c r="C33">
        <v>32</v>
      </c>
      <c r="D33">
        <f>IFERROR(VLOOKUP(A33,MalRout2019!A:B,2,0), )</f>
        <v>61</v>
      </c>
      <c r="E33">
        <f t="shared" si="0"/>
        <v>-29</v>
      </c>
      <c r="F33">
        <f t="shared" si="1"/>
        <v>841</v>
      </c>
      <c r="H33">
        <f>IFERROR(VLOOKUP(A33,MalRout2019!A:C,3,0), )</f>
        <v>0.50012248237693613</v>
      </c>
    </row>
    <row r="34" spans="1:8" x14ac:dyDescent="0.25">
      <c r="A34" t="s">
        <v>51</v>
      </c>
      <c r="B34">
        <v>6.43</v>
      </c>
      <c r="C34">
        <v>33</v>
      </c>
      <c r="D34">
        <f>IFERROR(VLOOKUP(A34,MalRout2019!A:B,2,0), )</f>
        <v>49</v>
      </c>
      <c r="E34">
        <f t="shared" si="0"/>
        <v>-16</v>
      </c>
      <c r="F34">
        <f t="shared" si="1"/>
        <v>256</v>
      </c>
      <c r="H34">
        <f>IFERROR(VLOOKUP(A34,MalRout2019!A:C,3,0), )</f>
        <v>0.38826602643705566</v>
      </c>
    </row>
    <row r="35" spans="1:8" x14ac:dyDescent="0.25">
      <c r="A35" t="s">
        <v>27</v>
      </c>
      <c r="B35">
        <v>6.41</v>
      </c>
      <c r="C35">
        <v>34</v>
      </c>
      <c r="D35">
        <f>IFERROR(VLOOKUP(A35,MalRout2019!A:B,2,0), )</f>
        <v>58</v>
      </c>
      <c r="E35">
        <f t="shared" si="0"/>
        <v>-24</v>
      </c>
      <c r="F35">
        <f t="shared" si="1"/>
        <v>576</v>
      </c>
      <c r="H35">
        <f>IFERROR(VLOOKUP(A35,MalRout2019!A:C,3,0), )</f>
        <v>0.47667668313535305</v>
      </c>
    </row>
    <row r="36" spans="1:8" x14ac:dyDescent="0.25">
      <c r="A36" t="s">
        <v>37</v>
      </c>
      <c r="B36">
        <v>6.41</v>
      </c>
      <c r="C36">
        <v>35</v>
      </c>
      <c r="D36">
        <f>IFERROR(VLOOKUP(A36,MalRout2019!A:B,2,0), )</f>
        <v>33</v>
      </c>
      <c r="E36">
        <f t="shared" si="0"/>
        <v>2</v>
      </c>
      <c r="F36">
        <f t="shared" si="1"/>
        <v>4</v>
      </c>
      <c r="H36">
        <f>IFERROR(VLOOKUP(A36,MalRout2019!A:C,3,0), )</f>
        <v>0.27617127000942593</v>
      </c>
    </row>
    <row r="37" spans="1:8" x14ac:dyDescent="0.25">
      <c r="A37" t="s">
        <v>22</v>
      </c>
      <c r="B37">
        <v>6.32</v>
      </c>
      <c r="C37">
        <v>36</v>
      </c>
      <c r="D37">
        <f>IFERROR(VLOOKUP(A37,MalRout2019!A:B,2,0), )</f>
        <v>55</v>
      </c>
      <c r="E37">
        <f t="shared" si="0"/>
        <v>-19</v>
      </c>
      <c r="F37">
        <f t="shared" si="1"/>
        <v>361</v>
      </c>
      <c r="H37">
        <f>IFERROR(VLOOKUP(A37,MalRout2019!A:C,3,0), )</f>
        <v>0.44165296377227903</v>
      </c>
    </row>
    <row r="38" spans="1:8" x14ac:dyDescent="0.25">
      <c r="A38" t="s">
        <v>61</v>
      </c>
      <c r="B38">
        <v>6.31</v>
      </c>
      <c r="C38">
        <v>37</v>
      </c>
      <c r="D38">
        <f>IFERROR(VLOOKUP(A38,MalRout2019!A:B,2,0), )</f>
        <v>2</v>
      </c>
      <c r="E38">
        <f t="shared" si="0"/>
        <v>35</v>
      </c>
      <c r="F38">
        <f t="shared" si="1"/>
        <v>1225</v>
      </c>
      <c r="H38">
        <f>IFERROR(VLOOKUP(A38,MalRout2019!A:C,3,0), )</f>
        <v>5.4196473639221553E-2</v>
      </c>
    </row>
    <row r="39" spans="1:8" x14ac:dyDescent="0.25">
      <c r="A39" t="s">
        <v>55</v>
      </c>
      <c r="B39">
        <v>6.29</v>
      </c>
      <c r="C39">
        <v>38</v>
      </c>
      <c r="D39">
        <f>IFERROR(VLOOKUP(A39,MalRout2019!A:B,2,0), )</f>
        <v>47</v>
      </c>
      <c r="E39">
        <f t="shared" si="0"/>
        <v>-9</v>
      </c>
      <c r="F39">
        <f t="shared" si="1"/>
        <v>81</v>
      </c>
      <c r="H39">
        <f>IFERROR(VLOOKUP(A39,MalRout2019!A:C,3,0), )</f>
        <v>0.37514345593029114</v>
      </c>
    </row>
    <row r="40" spans="1:8" x14ac:dyDescent="0.25">
      <c r="A40" t="s">
        <v>54</v>
      </c>
      <c r="B40">
        <v>6.28</v>
      </c>
      <c r="C40">
        <v>39</v>
      </c>
      <c r="D40">
        <f>IFERROR(VLOOKUP(A40,MalRout2019!A:B,2,0), )</f>
        <v>36</v>
      </c>
      <c r="E40">
        <f t="shared" si="0"/>
        <v>3</v>
      </c>
      <c r="F40">
        <f t="shared" si="1"/>
        <v>9</v>
      </c>
      <c r="H40">
        <f>IFERROR(VLOOKUP(A40,MalRout2019!A:C,3,0), )</f>
        <v>0.29336473342862868</v>
      </c>
    </row>
    <row r="41" spans="1:8" x14ac:dyDescent="0.25">
      <c r="A41" t="s">
        <v>77</v>
      </c>
      <c r="B41">
        <v>6.27</v>
      </c>
      <c r="C41">
        <v>40</v>
      </c>
      <c r="D41">
        <f>IFERROR(VLOOKUP(A41,MalRout2019!A:B,2,0), )</f>
        <v>63</v>
      </c>
      <c r="E41">
        <f t="shared" si="0"/>
        <v>-23</v>
      </c>
      <c r="F41">
        <f t="shared" si="1"/>
        <v>529</v>
      </c>
      <c r="H41">
        <f>IFERROR(VLOOKUP(A41,MalRout2019!A:C,3,0), )</f>
        <v>0.66780234595029841</v>
      </c>
    </row>
    <row r="42" spans="1:8" x14ac:dyDescent="0.25">
      <c r="A42" t="s">
        <v>48</v>
      </c>
      <c r="B42">
        <v>6.27</v>
      </c>
      <c r="C42">
        <v>41</v>
      </c>
      <c r="D42">
        <f>IFERROR(VLOOKUP(A42,MalRout2019!A:B,2,0), )</f>
        <v>35</v>
      </c>
      <c r="E42">
        <f t="shared" si="0"/>
        <v>6</v>
      </c>
      <c r="F42">
        <f t="shared" si="1"/>
        <v>36</v>
      </c>
      <c r="H42">
        <f>IFERROR(VLOOKUP(A42,MalRout2019!A:C,3,0), )</f>
        <v>0.2856440224451493</v>
      </c>
    </row>
    <row r="43" spans="1:8" x14ac:dyDescent="0.25">
      <c r="A43" t="s">
        <v>12</v>
      </c>
      <c r="B43">
        <v>6.21</v>
      </c>
      <c r="C43">
        <v>42</v>
      </c>
      <c r="D43">
        <f>IFERROR(VLOOKUP(A43,MalRout2019!A:B,2,0), )</f>
        <v>18</v>
      </c>
      <c r="E43">
        <f t="shared" si="0"/>
        <v>24</v>
      </c>
      <c r="F43">
        <f t="shared" si="1"/>
        <v>576</v>
      </c>
      <c r="H43">
        <f>IFERROR(VLOOKUP(A43,MalRout2019!A:C,3,0), )</f>
        <v>0.18942163578399393</v>
      </c>
    </row>
    <row r="44" spans="1:8" x14ac:dyDescent="0.25">
      <c r="A44" t="s">
        <v>60</v>
      </c>
      <c r="B44">
        <v>6.19</v>
      </c>
      <c r="C44">
        <v>43</v>
      </c>
      <c r="D44">
        <f>IFERROR(VLOOKUP(A44,MalRout2019!A:B,2,0), )</f>
        <v>62</v>
      </c>
      <c r="E44">
        <f t="shared" si="0"/>
        <v>-19</v>
      </c>
      <c r="F44">
        <f t="shared" si="1"/>
        <v>361</v>
      </c>
      <c r="H44">
        <f>IFERROR(VLOOKUP(A44,MalRout2019!A:C,3,0), )</f>
        <v>0.58799610187447127</v>
      </c>
    </row>
    <row r="45" spans="1:8" x14ac:dyDescent="0.25">
      <c r="A45" t="s">
        <v>39</v>
      </c>
      <c r="B45">
        <v>6.18</v>
      </c>
      <c r="C45">
        <v>44</v>
      </c>
      <c r="D45">
        <f>IFERROR(VLOOKUP(A45,MalRout2019!A:B,2,0), )</f>
        <v>14</v>
      </c>
      <c r="E45">
        <f t="shared" si="0"/>
        <v>30</v>
      </c>
      <c r="F45">
        <f t="shared" si="1"/>
        <v>900</v>
      </c>
      <c r="H45">
        <f>IFERROR(VLOOKUP(A45,MalRout2019!A:C,3,0), )</f>
        <v>0.15840219761184821</v>
      </c>
    </row>
    <row r="46" spans="1:8" x14ac:dyDescent="0.25">
      <c r="A46" t="s">
        <v>11</v>
      </c>
      <c r="B46">
        <v>6.14</v>
      </c>
      <c r="C46">
        <v>45</v>
      </c>
      <c r="D46">
        <f>IFERROR(VLOOKUP(A46,MalRout2019!A:B,2,0), )</f>
        <v>22</v>
      </c>
      <c r="E46">
        <f t="shared" si="0"/>
        <v>23</v>
      </c>
      <c r="F46">
        <f t="shared" si="1"/>
        <v>529</v>
      </c>
      <c r="H46">
        <f>IFERROR(VLOOKUP(A46,MalRout2019!A:C,3,0), )</f>
        <v>0.21368013442409328</v>
      </c>
    </row>
    <row r="47" spans="1:8" x14ac:dyDescent="0.25">
      <c r="A47" t="s">
        <v>7</v>
      </c>
      <c r="B47">
        <v>6.08</v>
      </c>
      <c r="C47">
        <v>46</v>
      </c>
      <c r="D47">
        <f>IFERROR(VLOOKUP(A47,MalRout2019!A:B,2,0), )</f>
        <v>16</v>
      </c>
      <c r="E47">
        <f t="shared" si="0"/>
        <v>30</v>
      </c>
      <c r="F47">
        <f t="shared" si="1"/>
        <v>900</v>
      </c>
      <c r="H47">
        <f>IFERROR(VLOOKUP(A47,MalRout2019!A:C,3,0), )</f>
        <v>0.18325795742722312</v>
      </c>
    </row>
    <row r="48" spans="1:8" x14ac:dyDescent="0.25">
      <c r="A48" t="s">
        <v>41</v>
      </c>
      <c r="B48">
        <v>6.07</v>
      </c>
      <c r="C48">
        <v>47</v>
      </c>
      <c r="D48">
        <f>IFERROR(VLOOKUP(A48,MalRout2019!A:B,2,0), )</f>
        <v>17</v>
      </c>
      <c r="E48">
        <f t="shared" si="0"/>
        <v>30</v>
      </c>
      <c r="F48">
        <f t="shared" si="1"/>
        <v>900</v>
      </c>
      <c r="H48">
        <f>IFERROR(VLOOKUP(A48,MalRout2019!A:C,3,0), )</f>
        <v>0.18375989658199585</v>
      </c>
    </row>
    <row r="49" spans="1:8" x14ac:dyDescent="0.25">
      <c r="A49" t="s">
        <v>15</v>
      </c>
      <c r="B49">
        <v>5.91</v>
      </c>
      <c r="C49">
        <v>48</v>
      </c>
      <c r="D49">
        <f>IFERROR(VLOOKUP(A49,MalRout2019!A:B,2,0), )</f>
        <v>53</v>
      </c>
      <c r="E49">
        <f t="shared" si="0"/>
        <v>-5</v>
      </c>
      <c r="F49">
        <f t="shared" si="1"/>
        <v>25</v>
      </c>
      <c r="H49">
        <f>IFERROR(VLOOKUP(A49,MalRout2019!A:C,3,0), )</f>
        <v>0.43103289146894153</v>
      </c>
    </row>
    <row r="50" spans="1:8" x14ac:dyDescent="0.25">
      <c r="A50" t="s">
        <v>10</v>
      </c>
      <c r="B50">
        <v>5.8</v>
      </c>
      <c r="C50">
        <v>49</v>
      </c>
      <c r="D50">
        <f>IFERROR(VLOOKUP(A50,MalRout2019!A:B,2,0), )</f>
        <v>34</v>
      </c>
      <c r="E50">
        <f t="shared" si="0"/>
        <v>15</v>
      </c>
      <c r="F50">
        <f t="shared" si="1"/>
        <v>225</v>
      </c>
      <c r="H50">
        <f>IFERROR(VLOOKUP(A50,MalRout2019!A:C,3,0), )</f>
        <v>0.27980498392976105</v>
      </c>
    </row>
    <row r="51" spans="1:8" x14ac:dyDescent="0.25">
      <c r="A51" t="s">
        <v>42</v>
      </c>
      <c r="B51">
        <v>5.66</v>
      </c>
      <c r="C51">
        <v>50</v>
      </c>
      <c r="D51">
        <f>IFERROR(VLOOKUP(A51,MalRout2019!A:B,2,0), )</f>
        <v>27</v>
      </c>
      <c r="E51">
        <f t="shared" si="0"/>
        <v>23</v>
      </c>
      <c r="F51">
        <f t="shared" si="1"/>
        <v>529</v>
      </c>
      <c r="H51">
        <f>IFERROR(VLOOKUP(A51,MalRout2019!A:C,3,0), )</f>
        <v>0.24957851078792159</v>
      </c>
    </row>
    <row r="52" spans="1:8" x14ac:dyDescent="0.25">
      <c r="A52" t="s">
        <v>1</v>
      </c>
      <c r="B52">
        <v>5.64</v>
      </c>
      <c r="C52">
        <v>51</v>
      </c>
      <c r="D52">
        <f>IFERROR(VLOOKUP(A52,MalRout2019!A:B,2,0), )</f>
        <v>26</v>
      </c>
      <c r="E52">
        <f t="shared" si="0"/>
        <v>25</v>
      </c>
      <c r="F52">
        <f t="shared" si="1"/>
        <v>625</v>
      </c>
      <c r="H52">
        <f>IFERROR(VLOOKUP(A52,MalRout2019!A:C,3,0), )</f>
        <v>0.24452610575104855</v>
      </c>
    </row>
    <row r="53" spans="1:8" x14ac:dyDescent="0.25">
      <c r="A53" t="s">
        <v>62</v>
      </c>
      <c r="B53">
        <v>5.62</v>
      </c>
      <c r="C53">
        <v>52</v>
      </c>
      <c r="D53">
        <f>IFERROR(VLOOKUP(A53,MalRout2019!A:B,2,0), )</f>
        <v>4</v>
      </c>
      <c r="E53">
        <f t="shared" si="0"/>
        <v>48</v>
      </c>
      <c r="F53">
        <f t="shared" si="1"/>
        <v>2304</v>
      </c>
      <c r="H53">
        <f>IFERROR(VLOOKUP(A53,MalRout2019!A:C,3,0), )</f>
        <v>5.9208192069128571E-2</v>
      </c>
    </row>
    <row r="54" spans="1:8" x14ac:dyDescent="0.25">
      <c r="A54" t="s">
        <v>45</v>
      </c>
      <c r="B54">
        <v>5.48</v>
      </c>
      <c r="C54">
        <v>53</v>
      </c>
      <c r="D54">
        <f>IFERROR(VLOOKUP(A54,MalRout2019!A:B,2,0), )</f>
        <v>44</v>
      </c>
      <c r="E54">
        <f t="shared" si="0"/>
        <v>9</v>
      </c>
      <c r="F54">
        <f t="shared" si="1"/>
        <v>81</v>
      </c>
      <c r="H54">
        <f>IFERROR(VLOOKUP(A54,MalRout2019!A:C,3,0), )</f>
        <v>0.35533125089561857</v>
      </c>
    </row>
    <row r="55" spans="1:8" x14ac:dyDescent="0.25">
      <c r="A55" t="s">
        <v>40</v>
      </c>
      <c r="B55">
        <v>5.44</v>
      </c>
      <c r="C55">
        <v>54</v>
      </c>
      <c r="D55">
        <f>IFERROR(VLOOKUP(A55,MalRout2019!A:B,2,0), )</f>
        <v>21</v>
      </c>
      <c r="E55">
        <f t="shared" si="0"/>
        <v>33</v>
      </c>
      <c r="F55">
        <f t="shared" si="1"/>
        <v>1089</v>
      </c>
      <c r="H55">
        <f>IFERROR(VLOOKUP(A55,MalRout2019!A:C,3,0), )</f>
        <v>0.21262835061380903</v>
      </c>
    </row>
    <row r="56" spans="1:8" x14ac:dyDescent="0.25">
      <c r="A56" t="s">
        <v>20</v>
      </c>
      <c r="B56">
        <v>5.4</v>
      </c>
      <c r="C56">
        <v>55</v>
      </c>
      <c r="D56">
        <f>IFERROR(VLOOKUP(A56,MalRout2019!A:B,2,0), )</f>
        <v>51</v>
      </c>
      <c r="E56">
        <f t="shared" si="0"/>
        <v>4</v>
      </c>
      <c r="F56">
        <f t="shared" si="1"/>
        <v>16</v>
      </c>
      <c r="H56">
        <f>IFERROR(VLOOKUP(A56,MalRout2019!A:C,3,0), )</f>
        <v>0.42201010161213615</v>
      </c>
    </row>
    <row r="57" spans="1:8" x14ac:dyDescent="0.25">
      <c r="A57" t="s">
        <v>80</v>
      </c>
      <c r="B57">
        <v>5.28</v>
      </c>
      <c r="C57">
        <v>56</v>
      </c>
      <c r="D57">
        <f>IFERROR(VLOOKUP(A57,MalRout2019!A:B,2,0), )</f>
        <v>52</v>
      </c>
      <c r="E57">
        <f t="shared" si="0"/>
        <v>4</v>
      </c>
      <c r="F57">
        <f t="shared" si="1"/>
        <v>16</v>
      </c>
      <c r="H57">
        <f>IFERROR(VLOOKUP(A57,MalRout2019!A:C,3,0), )</f>
        <v>0.42376993087078674</v>
      </c>
    </row>
    <row r="58" spans="1:8" x14ac:dyDescent="0.25">
      <c r="A58" t="s">
        <v>18</v>
      </c>
      <c r="B58">
        <v>4.8099999999999996</v>
      </c>
      <c r="C58">
        <v>57</v>
      </c>
      <c r="D58">
        <f>IFERROR(VLOOKUP(A58,MalRout2019!A:B,2,0), )</f>
        <v>64</v>
      </c>
      <c r="E58">
        <f t="shared" si="0"/>
        <v>-7</v>
      </c>
      <c r="F58">
        <f t="shared" si="1"/>
        <v>49</v>
      </c>
      <c r="H58">
        <f>IFERROR(VLOOKUP(A58,MalRout2019!A:C,3,0), )</f>
        <v>0.69547840890817569</v>
      </c>
    </row>
    <row r="59" spans="1:8" x14ac:dyDescent="0.25">
      <c r="A59" t="s">
        <v>49</v>
      </c>
      <c r="B59">
        <v>4.8</v>
      </c>
      <c r="C59">
        <v>58</v>
      </c>
      <c r="D59">
        <f>IFERROR(VLOOKUP(A59,MalRout2019!A:B,2,0), )</f>
        <v>12</v>
      </c>
      <c r="E59">
        <f t="shared" si="0"/>
        <v>46</v>
      </c>
      <c r="F59">
        <f t="shared" si="1"/>
        <v>2116</v>
      </c>
      <c r="H59">
        <f>IFERROR(VLOOKUP(A59,MalRout2019!A:C,3,0), )</f>
        <v>0.11612301901223582</v>
      </c>
    </row>
    <row r="60" spans="1:8" x14ac:dyDescent="0.25">
      <c r="A60" t="s">
        <v>82</v>
      </c>
      <c r="B60">
        <v>4.3099999999999996</v>
      </c>
      <c r="C60">
        <v>59</v>
      </c>
      <c r="D60">
        <f>IFERROR(VLOOKUP(A60,MalRout2019!A:B,2,0), )</f>
        <v>8</v>
      </c>
      <c r="E60">
        <f t="shared" si="0"/>
        <v>51</v>
      </c>
      <c r="F60">
        <f t="shared" si="1"/>
        <v>2601</v>
      </c>
      <c r="H60">
        <f>IFERROR(VLOOKUP(A60,MalRout2019!A:C,3,0), )</f>
        <v>8.0577838298095422E-2</v>
      </c>
    </row>
    <row r="61" spans="1:8" x14ac:dyDescent="0.25">
      <c r="A61" t="s">
        <v>59</v>
      </c>
      <c r="B61">
        <v>4.2</v>
      </c>
      <c r="C61">
        <v>60</v>
      </c>
      <c r="D61">
        <f>IFERROR(VLOOKUP(A61,MalRout2019!A:B,2,0), )</f>
        <v>24</v>
      </c>
      <c r="E61">
        <f t="shared" si="0"/>
        <v>36</v>
      </c>
      <c r="F61">
        <f t="shared" si="1"/>
        <v>1296</v>
      </c>
      <c r="H61">
        <f>IFERROR(VLOOKUP(A61,MalRout2019!A:C,3,0), )</f>
        <v>0.24099984906238114</v>
      </c>
    </row>
    <row r="62" spans="1:8" x14ac:dyDescent="0.25">
      <c r="A62" t="s">
        <v>78</v>
      </c>
      <c r="B62">
        <v>3.77</v>
      </c>
      <c r="C62">
        <v>61</v>
      </c>
      <c r="D62">
        <f>IFERROR(VLOOKUP(A62,MalRout2019!A:B,2,0), )</f>
        <v>38</v>
      </c>
      <c r="E62">
        <f t="shared" si="0"/>
        <v>23</v>
      </c>
      <c r="F62">
        <f t="shared" si="1"/>
        <v>529</v>
      </c>
      <c r="H62">
        <f>IFERROR(VLOOKUP(A62,MalRout2019!A:C,3,0), )</f>
        <v>0.34071249857998154</v>
      </c>
    </row>
    <row r="63" spans="1:8" x14ac:dyDescent="0.25">
      <c r="F63">
        <f>SUM(F2:F62)</f>
        <v>41677</v>
      </c>
    </row>
    <row r="64" spans="1:8" x14ac:dyDescent="0.25">
      <c r="F64">
        <f>61*(61^2-1)</f>
        <v>226920</v>
      </c>
    </row>
    <row r="65" spans="6:8" x14ac:dyDescent="0.25">
      <c r="F65">
        <f>1-((6*F63)/F64)</f>
        <v>-0.10198307773664728</v>
      </c>
      <c r="H65">
        <f>CORREL(B2:B62,H2:H62)</f>
        <v>2.3669835925392024E-2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67BF-D262-42C5-A66A-4BB41376A9E7}">
  <dimension ref="A1:H67"/>
  <sheetViews>
    <sheetView topLeftCell="A52" workbookViewId="0">
      <selection activeCell="F67" sqref="F67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69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6</v>
      </c>
      <c r="B2">
        <v>0.90981862956071535</v>
      </c>
      <c r="C2">
        <v>1</v>
      </c>
      <c r="D2">
        <f>IFERROR(VLOOKUP(A2,MalRout2019!A:B,2,0), )</f>
        <v>41</v>
      </c>
      <c r="E2">
        <f>C2-D2</f>
        <v>-40</v>
      </c>
      <c r="F2">
        <f>E2^2</f>
        <v>1600</v>
      </c>
      <c r="H2">
        <f>IFERROR(VLOOKUP(A2,MalRout2019!A:C,3,0), )</f>
        <v>0.3531815308794829</v>
      </c>
    </row>
    <row r="3" spans="1:8" x14ac:dyDescent="0.25">
      <c r="A3" t="s">
        <v>14</v>
      </c>
      <c r="B3">
        <v>0.90474540660362091</v>
      </c>
      <c r="C3">
        <v>2</v>
      </c>
      <c r="D3">
        <f>IFERROR(VLOOKUP(A3,MalRout2019!A:B,2,0), )</f>
        <v>40</v>
      </c>
      <c r="E3">
        <f t="shared" ref="E3:E64" si="0">C3-D3</f>
        <v>-38</v>
      </c>
      <c r="F3">
        <f t="shared" ref="F3:F64" si="1">E3^2</f>
        <v>1444</v>
      </c>
      <c r="H3">
        <f>IFERROR(VLOOKUP(A3,MalRout2019!A:C,3,0), )</f>
        <v>0.34856635056610397</v>
      </c>
    </row>
    <row r="4" spans="1:8" x14ac:dyDescent="0.25">
      <c r="A4" t="s">
        <v>19</v>
      </c>
      <c r="B4">
        <v>0.89114402845742546</v>
      </c>
      <c r="C4">
        <v>3</v>
      </c>
      <c r="D4">
        <f>IFERROR(VLOOKUP(A4,MalRout2019!A:B,2,0), )</f>
        <v>10</v>
      </c>
      <c r="E4">
        <f t="shared" si="0"/>
        <v>-7</v>
      </c>
      <c r="F4">
        <f t="shared" si="1"/>
        <v>49</v>
      </c>
      <c r="H4">
        <f>IFERROR(VLOOKUP(A4,MalRout2019!A:C,3,0), )</f>
        <v>9.0434599249668651E-2</v>
      </c>
    </row>
    <row r="5" spans="1:8" x14ac:dyDescent="0.25">
      <c r="A5" t="s">
        <v>56</v>
      </c>
      <c r="B5">
        <v>0.86911904853371325</v>
      </c>
      <c r="C5">
        <v>4</v>
      </c>
      <c r="D5">
        <f>IFERROR(VLOOKUP(A5,MalRout2019!A:B,2,0), )</f>
        <v>42</v>
      </c>
      <c r="E5">
        <f t="shared" si="0"/>
        <v>-38</v>
      </c>
      <c r="F5">
        <f t="shared" si="1"/>
        <v>1444</v>
      </c>
      <c r="H5">
        <f>IFERROR(VLOOKUP(A5,MalRout2019!A:C,3,0), )</f>
        <v>0.35458668542323624</v>
      </c>
    </row>
    <row r="6" spans="1:8" x14ac:dyDescent="0.25">
      <c r="A6" t="s">
        <v>26</v>
      </c>
      <c r="B6">
        <v>0.86853559037264649</v>
      </c>
      <c r="C6">
        <v>5</v>
      </c>
      <c r="D6">
        <f>IFERROR(VLOOKUP(A6,MalRout2019!A:B,2,0), )</f>
        <v>6</v>
      </c>
      <c r="E6">
        <f t="shared" si="0"/>
        <v>-1</v>
      </c>
      <c r="F6">
        <f t="shared" si="1"/>
        <v>1</v>
      </c>
      <c r="H6">
        <f>IFERROR(VLOOKUP(A6,MalRout2019!A:C,3,0), )</f>
        <v>6.882267839964612E-2</v>
      </c>
    </row>
    <row r="7" spans="1:8" x14ac:dyDescent="0.25">
      <c r="A7" t="s">
        <v>24</v>
      </c>
      <c r="B7">
        <v>0.86014304896157268</v>
      </c>
      <c r="C7">
        <v>6</v>
      </c>
      <c r="D7">
        <f>IFERROR(VLOOKUP(A7,MalRout2019!A:B,2,0), )</f>
        <v>43</v>
      </c>
      <c r="E7">
        <f t="shared" si="0"/>
        <v>-37</v>
      </c>
      <c r="F7">
        <f t="shared" si="1"/>
        <v>1369</v>
      </c>
      <c r="H7">
        <f>IFERROR(VLOOKUP(A7,MalRout2019!A:C,3,0), )</f>
        <v>0.354763838079242</v>
      </c>
    </row>
    <row r="8" spans="1:8" x14ac:dyDescent="0.25">
      <c r="A8" t="s">
        <v>57</v>
      </c>
      <c r="B8">
        <v>0.84675328916328274</v>
      </c>
      <c r="C8">
        <v>7</v>
      </c>
      <c r="D8">
        <f>IFERROR(VLOOKUP(A8,MalRout2019!A:B,2,0), )</f>
        <v>57</v>
      </c>
      <c r="E8">
        <f t="shared" si="0"/>
        <v>-50</v>
      </c>
      <c r="F8">
        <f t="shared" si="1"/>
        <v>2500</v>
      </c>
      <c r="H8">
        <f>IFERROR(VLOOKUP(A8,MalRout2019!A:C,3,0), )</f>
        <v>0.47645972656714397</v>
      </c>
    </row>
    <row r="9" spans="1:8" x14ac:dyDescent="0.25">
      <c r="A9" t="s">
        <v>30</v>
      </c>
      <c r="B9">
        <v>0.83413355740130823</v>
      </c>
      <c r="C9">
        <v>8</v>
      </c>
      <c r="D9">
        <f>IFERROR(VLOOKUP(A9,MalRout2019!A:B,2,0), )</f>
        <v>46</v>
      </c>
      <c r="E9">
        <f t="shared" si="0"/>
        <v>-38</v>
      </c>
      <c r="F9">
        <f t="shared" si="1"/>
        <v>1444</v>
      </c>
      <c r="H9">
        <f>IFERROR(VLOOKUP(A9,MalRout2019!A:C,3,0), )</f>
        <v>0.36838821222989998</v>
      </c>
    </row>
    <row r="10" spans="1:8" x14ac:dyDescent="0.25">
      <c r="A10" t="s">
        <v>81</v>
      </c>
      <c r="B10">
        <v>0.8144505373517883</v>
      </c>
      <c r="C10">
        <v>9</v>
      </c>
      <c r="D10">
        <f>IFERROR(VLOOKUP(A10,MalRout2019!A:B,2,0), )</f>
        <v>48</v>
      </c>
      <c r="E10">
        <f t="shared" si="0"/>
        <v>-39</v>
      </c>
      <c r="F10">
        <f t="shared" si="1"/>
        <v>1521</v>
      </c>
      <c r="H10">
        <f>IFERROR(VLOOKUP(A10,MalRout2019!A:C,3,0), )</f>
        <v>0.38126547656344978</v>
      </c>
    </row>
    <row r="11" spans="1:8" x14ac:dyDescent="0.25">
      <c r="A11" t="s">
        <v>29</v>
      </c>
      <c r="B11">
        <v>0.78489408968766805</v>
      </c>
      <c r="C11">
        <v>10</v>
      </c>
      <c r="D11">
        <f>IFERROR(VLOOKUP(A11,MalRout2019!A:B,2,0), )</f>
        <v>37</v>
      </c>
      <c r="E11">
        <f t="shared" si="0"/>
        <v>-27</v>
      </c>
      <c r="F11">
        <f t="shared" si="1"/>
        <v>729</v>
      </c>
      <c r="H11">
        <f>IFERROR(VLOOKUP(A11,MalRout2019!A:C,3,0), )</f>
        <v>0.32485667239527727</v>
      </c>
    </row>
    <row r="12" spans="1:8" x14ac:dyDescent="0.25">
      <c r="A12" t="s">
        <v>21</v>
      </c>
      <c r="B12">
        <v>0.78471691684668832</v>
      </c>
      <c r="C12">
        <v>11</v>
      </c>
      <c r="D12">
        <f>IFERROR(VLOOKUP(A12,MalRout2019!A:B,2,0), )</f>
        <v>39</v>
      </c>
      <c r="E12">
        <f t="shared" si="0"/>
        <v>-28</v>
      </c>
      <c r="F12">
        <f t="shared" si="1"/>
        <v>784</v>
      </c>
      <c r="H12">
        <f>IFERROR(VLOOKUP(A12,MalRout2019!A:C,3,0), )</f>
        <v>0.34382776298312989</v>
      </c>
    </row>
    <row r="13" spans="1:8" x14ac:dyDescent="0.25">
      <c r="A13" t="s">
        <v>46</v>
      </c>
      <c r="B13">
        <v>0.75050135768661608</v>
      </c>
      <c r="C13">
        <v>12</v>
      </c>
      <c r="D13">
        <f>IFERROR(VLOOKUP(A13,MalRout2019!A:B,2,0), )</f>
        <v>56</v>
      </c>
      <c r="E13">
        <f t="shared" si="0"/>
        <v>-44</v>
      </c>
      <c r="F13">
        <f t="shared" si="1"/>
        <v>1936</v>
      </c>
      <c r="H13">
        <f>IFERROR(VLOOKUP(A13,MalRout2019!A:C,3,0), )</f>
        <v>0.44978927106150479</v>
      </c>
    </row>
    <row r="14" spans="1:8" x14ac:dyDescent="0.25">
      <c r="A14" t="s">
        <v>23</v>
      </c>
      <c r="B14">
        <v>0.74876660330349021</v>
      </c>
      <c r="C14">
        <v>13</v>
      </c>
      <c r="D14">
        <f>IFERROR(VLOOKUP(A14,MalRout2019!A:B,2,0), )</f>
        <v>29</v>
      </c>
      <c r="E14">
        <f t="shared" si="0"/>
        <v>-16</v>
      </c>
      <c r="F14">
        <f t="shared" si="1"/>
        <v>256</v>
      </c>
      <c r="H14">
        <f>IFERROR(VLOOKUP(A14,MalRout2019!A:C,3,0), )</f>
        <v>0.2579753033806621</v>
      </c>
    </row>
    <row r="15" spans="1:8" x14ac:dyDescent="0.25">
      <c r="A15" t="s">
        <v>25</v>
      </c>
      <c r="B15">
        <v>0.73077588687860195</v>
      </c>
      <c r="C15">
        <v>14</v>
      </c>
      <c r="D15">
        <f>IFERROR(VLOOKUP(A15,MalRout2019!A:B,2,0), )</f>
        <v>25</v>
      </c>
      <c r="E15">
        <f t="shared" si="0"/>
        <v>-11</v>
      </c>
      <c r="F15">
        <f t="shared" si="1"/>
        <v>121</v>
      </c>
      <c r="H15">
        <f>IFERROR(VLOOKUP(A15,MalRout2019!A:C,3,0), )</f>
        <v>0.24372402356299228</v>
      </c>
    </row>
    <row r="16" spans="1:8" x14ac:dyDescent="0.25">
      <c r="A16" t="s">
        <v>47</v>
      </c>
      <c r="B16">
        <v>0.71953051624654329</v>
      </c>
      <c r="C16">
        <v>15</v>
      </c>
      <c r="D16">
        <f>IFERROR(VLOOKUP(A16,MalRout2019!A:B,2,0), )</f>
        <v>30</v>
      </c>
      <c r="E16">
        <f t="shared" si="0"/>
        <v>-15</v>
      </c>
      <c r="F16">
        <f t="shared" si="1"/>
        <v>225</v>
      </c>
      <c r="H16">
        <f>IFERROR(VLOOKUP(A16,MalRout2019!A:C,3,0), )</f>
        <v>0.26102181292294163</v>
      </c>
    </row>
    <row r="17" spans="1:8" x14ac:dyDescent="0.25">
      <c r="A17" t="s">
        <v>43</v>
      </c>
      <c r="B17">
        <v>0.65582951239744636</v>
      </c>
      <c r="C17">
        <v>16</v>
      </c>
      <c r="D17">
        <f>IFERROR(VLOOKUP(A17,MalRout2019!A:B,2,0), )</f>
        <v>13</v>
      </c>
      <c r="E17">
        <f t="shared" si="0"/>
        <v>3</v>
      </c>
      <c r="F17">
        <f t="shared" si="1"/>
        <v>9</v>
      </c>
      <c r="H17">
        <f>IFERROR(VLOOKUP(A17,MalRout2019!A:C,3,0), )</f>
        <v>0.13262400002281963</v>
      </c>
    </row>
    <row r="18" spans="1:8" x14ac:dyDescent="0.25">
      <c r="A18" t="s">
        <v>5</v>
      </c>
      <c r="B18">
        <v>0.65218020813499789</v>
      </c>
      <c r="C18">
        <v>17</v>
      </c>
      <c r="D18">
        <f>IFERROR(VLOOKUP(A18,MalRout2019!A:B,2,0), )</f>
        <v>19</v>
      </c>
      <c r="E18">
        <f t="shared" si="0"/>
        <v>-2</v>
      </c>
      <c r="F18">
        <f t="shared" si="1"/>
        <v>4</v>
      </c>
      <c r="H18">
        <f>IFERROR(VLOOKUP(A18,MalRout2019!A:C,3,0), )</f>
        <v>0.20308744323069311</v>
      </c>
    </row>
    <row r="19" spans="1:8" x14ac:dyDescent="0.25">
      <c r="A19" t="s">
        <v>51</v>
      </c>
      <c r="B19">
        <v>0.6378767630621609</v>
      </c>
      <c r="C19">
        <v>18</v>
      </c>
      <c r="D19">
        <f>IFERROR(VLOOKUP(A19,MalRout2019!A:B,2,0), )</f>
        <v>49</v>
      </c>
      <c r="E19">
        <f t="shared" si="0"/>
        <v>-31</v>
      </c>
      <c r="F19">
        <f t="shared" si="1"/>
        <v>961</v>
      </c>
      <c r="H19">
        <f>IFERROR(VLOOKUP(A19,MalRout2019!A:C,3,0), )</f>
        <v>0.38826602643705566</v>
      </c>
    </row>
    <row r="20" spans="1:8" x14ac:dyDescent="0.25">
      <c r="A20" t="s">
        <v>12</v>
      </c>
      <c r="B20">
        <v>0.63758377056547877</v>
      </c>
      <c r="C20">
        <v>19</v>
      </c>
      <c r="D20">
        <f>IFERROR(VLOOKUP(A20,MalRout2019!A:B,2,0), )</f>
        <v>18</v>
      </c>
      <c r="E20">
        <f t="shared" si="0"/>
        <v>1</v>
      </c>
      <c r="F20">
        <f t="shared" si="1"/>
        <v>1</v>
      </c>
      <c r="H20">
        <f>IFERROR(VLOOKUP(A20,MalRout2019!A:C,3,0), )</f>
        <v>0.18942163578399393</v>
      </c>
    </row>
    <row r="21" spans="1:8" x14ac:dyDescent="0.25">
      <c r="A21" t="s">
        <v>27</v>
      </c>
      <c r="B21">
        <v>0.63705958581048239</v>
      </c>
      <c r="C21">
        <v>20</v>
      </c>
      <c r="D21">
        <f>IFERROR(VLOOKUP(A21,MalRout2019!A:B,2,0), )</f>
        <v>58</v>
      </c>
      <c r="E21">
        <f t="shared" si="0"/>
        <v>-38</v>
      </c>
      <c r="F21">
        <f t="shared" si="1"/>
        <v>1444</v>
      </c>
      <c r="H21">
        <f>IFERROR(VLOOKUP(A21,MalRout2019!A:C,3,0), )</f>
        <v>0.47667668313535305</v>
      </c>
    </row>
    <row r="22" spans="1:8" x14ac:dyDescent="0.25">
      <c r="A22" t="s">
        <v>3</v>
      </c>
      <c r="B22">
        <v>0.63147180920575385</v>
      </c>
      <c r="C22">
        <v>21</v>
      </c>
      <c r="D22">
        <f>IFERROR(VLOOKUP(A22,MalRout2019!A:B,2,0), )</f>
        <v>15</v>
      </c>
      <c r="E22">
        <f t="shared" si="0"/>
        <v>6</v>
      </c>
      <c r="F22">
        <f t="shared" si="1"/>
        <v>36</v>
      </c>
      <c r="H22">
        <f>IFERROR(VLOOKUP(A22,MalRout2019!A:C,3,0), )</f>
        <v>0.17169368588118922</v>
      </c>
    </row>
    <row r="23" spans="1:8" x14ac:dyDescent="0.25">
      <c r="A23" t="s">
        <v>28</v>
      </c>
      <c r="B23">
        <v>0.6312964806245045</v>
      </c>
      <c r="C23">
        <v>22</v>
      </c>
      <c r="D23">
        <f>IFERROR(VLOOKUP(A23,MalRout2019!A:B,2,0), )</f>
        <v>50</v>
      </c>
      <c r="E23">
        <f t="shared" si="0"/>
        <v>-28</v>
      </c>
      <c r="F23">
        <f t="shared" si="1"/>
        <v>784</v>
      </c>
      <c r="H23">
        <f>IFERROR(VLOOKUP(A23,MalRout2019!A:C,3,0), )</f>
        <v>0.41952984711576746</v>
      </c>
    </row>
    <row r="24" spans="1:8" x14ac:dyDescent="0.25">
      <c r="A24" t="s">
        <v>38</v>
      </c>
      <c r="B24">
        <v>0.63006288444757819</v>
      </c>
      <c r="C24">
        <v>23</v>
      </c>
      <c r="D24">
        <f>IFERROR(VLOOKUP(A24,MalRout2019!A:B,2,0), )</f>
        <v>28</v>
      </c>
      <c r="E24">
        <f t="shared" si="0"/>
        <v>-5</v>
      </c>
      <c r="F24">
        <f t="shared" si="1"/>
        <v>25</v>
      </c>
      <c r="H24">
        <f>IFERROR(VLOOKUP(A24,MalRout2019!A:C,3,0), )</f>
        <v>0.25772149812895506</v>
      </c>
    </row>
    <row r="25" spans="1:8" x14ac:dyDescent="0.25">
      <c r="A25" t="s">
        <v>16</v>
      </c>
      <c r="B25">
        <v>0.62501315015886783</v>
      </c>
      <c r="C25">
        <v>24</v>
      </c>
      <c r="D25">
        <f>IFERROR(VLOOKUP(A25,MalRout2019!A:B,2,0), )</f>
        <v>32</v>
      </c>
      <c r="E25">
        <f t="shared" si="0"/>
        <v>-8</v>
      </c>
      <c r="F25">
        <f t="shared" si="1"/>
        <v>64</v>
      </c>
      <c r="H25">
        <f>IFERROR(VLOOKUP(A25,MalRout2019!A:C,3,0), )</f>
        <v>0.26346224385123002</v>
      </c>
    </row>
    <row r="26" spans="1:8" x14ac:dyDescent="0.25">
      <c r="A26" t="s">
        <v>37</v>
      </c>
      <c r="B26">
        <v>0.6122255150673549</v>
      </c>
      <c r="C26">
        <v>25</v>
      </c>
      <c r="D26">
        <f>IFERROR(VLOOKUP(A26,MalRout2019!A:B,2,0), )</f>
        <v>33</v>
      </c>
      <c r="E26">
        <f t="shared" si="0"/>
        <v>-8</v>
      </c>
      <c r="F26">
        <f t="shared" si="1"/>
        <v>64</v>
      </c>
      <c r="H26">
        <f>IFERROR(VLOOKUP(A26,MalRout2019!A:C,3,0), )</f>
        <v>0.27617127000942593</v>
      </c>
    </row>
    <row r="27" spans="1:8" x14ac:dyDescent="0.25">
      <c r="A27" t="s">
        <v>35</v>
      </c>
      <c r="B27">
        <v>0.59299428778727037</v>
      </c>
      <c r="C27">
        <v>26</v>
      </c>
      <c r="D27">
        <f>IFERROR(VLOOKUP(A27,MalRout2019!A:B,2,0), )</f>
        <v>20</v>
      </c>
      <c r="E27">
        <f t="shared" si="0"/>
        <v>6</v>
      </c>
      <c r="F27">
        <f t="shared" si="1"/>
        <v>36</v>
      </c>
      <c r="H27">
        <f>IFERROR(VLOOKUP(A27,MalRout2019!A:C,3,0), )</f>
        <v>0.21017843356550697</v>
      </c>
    </row>
    <row r="28" spans="1:8" x14ac:dyDescent="0.25">
      <c r="A28" t="s">
        <v>61</v>
      </c>
      <c r="B28">
        <v>0.58862550177701733</v>
      </c>
      <c r="C28">
        <v>27</v>
      </c>
      <c r="D28">
        <f>IFERROR(VLOOKUP(A28,MalRout2019!A:B,2,0), )</f>
        <v>2</v>
      </c>
      <c r="E28">
        <f t="shared" si="0"/>
        <v>25</v>
      </c>
      <c r="F28">
        <f t="shared" si="1"/>
        <v>625</v>
      </c>
      <c r="H28">
        <f>IFERROR(VLOOKUP(A28,MalRout2019!A:C,3,0), )</f>
        <v>5.4196473639221553E-2</v>
      </c>
    </row>
    <row r="29" spans="1:8" x14ac:dyDescent="0.25">
      <c r="A29" t="s">
        <v>33</v>
      </c>
      <c r="B29">
        <v>0.58527474906641241</v>
      </c>
      <c r="C29">
        <v>28</v>
      </c>
      <c r="D29">
        <f>IFERROR(VLOOKUP(A29,MalRout2019!A:B,2,0), )</f>
        <v>5</v>
      </c>
      <c r="E29">
        <f t="shared" si="0"/>
        <v>23</v>
      </c>
      <c r="F29">
        <f t="shared" si="1"/>
        <v>529</v>
      </c>
      <c r="H29">
        <f>IFERROR(VLOOKUP(A29,MalRout2019!A:C,3,0), )</f>
        <v>6.8153345152107705E-2</v>
      </c>
    </row>
    <row r="30" spans="1:8" x14ac:dyDescent="0.25">
      <c r="A30" t="s">
        <v>31</v>
      </c>
      <c r="B30">
        <v>0.58362599219751221</v>
      </c>
      <c r="C30">
        <v>29</v>
      </c>
      <c r="D30">
        <f>IFERROR(VLOOKUP(A30,MalRout2019!A:B,2,0), )</f>
        <v>60</v>
      </c>
      <c r="E30">
        <f t="shared" si="0"/>
        <v>-31</v>
      </c>
      <c r="F30">
        <f t="shared" si="1"/>
        <v>961</v>
      </c>
      <c r="H30">
        <f>IFERROR(VLOOKUP(A30,MalRout2019!A:C,3,0), )</f>
        <v>0.48031791431791826</v>
      </c>
    </row>
    <row r="31" spans="1:8" x14ac:dyDescent="0.25">
      <c r="A31" t="s">
        <v>36</v>
      </c>
      <c r="B31">
        <v>0.58188038077631887</v>
      </c>
      <c r="C31">
        <v>30</v>
      </c>
      <c r="D31">
        <f>IFERROR(VLOOKUP(A31,MalRout2019!A:B,2,0), )</f>
        <v>1</v>
      </c>
      <c r="E31">
        <f t="shared" si="0"/>
        <v>29</v>
      </c>
      <c r="F31">
        <f t="shared" si="1"/>
        <v>841</v>
      </c>
      <c r="H31">
        <f>IFERROR(VLOOKUP(A31,MalRout2019!A:C,3,0), )</f>
        <v>5.3451983272002727E-2</v>
      </c>
    </row>
    <row r="32" spans="1:8" x14ac:dyDescent="0.25">
      <c r="A32" t="s">
        <v>53</v>
      </c>
      <c r="B32">
        <v>0.58035911744637447</v>
      </c>
      <c r="C32">
        <v>31</v>
      </c>
      <c r="D32">
        <f>IFERROR(VLOOKUP(A32,MalRout2019!A:B,2,0), )</f>
        <v>9</v>
      </c>
      <c r="E32">
        <f t="shared" si="0"/>
        <v>22</v>
      </c>
      <c r="F32">
        <f t="shared" si="1"/>
        <v>484</v>
      </c>
      <c r="H32">
        <f>IFERROR(VLOOKUP(A32,MalRout2019!A:C,3,0), )</f>
        <v>8.9339800719294232E-2</v>
      </c>
    </row>
    <row r="33" spans="1:8" x14ac:dyDescent="0.25">
      <c r="A33" t="s">
        <v>48</v>
      </c>
      <c r="B33">
        <v>0.57704606870407349</v>
      </c>
      <c r="C33">
        <v>32</v>
      </c>
      <c r="D33">
        <f>IFERROR(VLOOKUP(A33,MalRout2019!A:B,2,0), )</f>
        <v>35</v>
      </c>
      <c r="E33">
        <f t="shared" si="0"/>
        <v>-3</v>
      </c>
      <c r="F33">
        <f t="shared" si="1"/>
        <v>9</v>
      </c>
      <c r="H33">
        <f>IFERROR(VLOOKUP(A33,MalRout2019!A:C,3,0), )</f>
        <v>0.2856440224451493</v>
      </c>
    </row>
    <row r="34" spans="1:8" x14ac:dyDescent="0.25">
      <c r="A34" t="s">
        <v>50</v>
      </c>
      <c r="B34">
        <v>0.55927345319823485</v>
      </c>
      <c r="C34">
        <v>33</v>
      </c>
      <c r="D34">
        <f>IFERROR(VLOOKUP(A34,MalRout2019!A:B,2,0), )</f>
        <v>54</v>
      </c>
      <c r="E34">
        <f t="shared" si="0"/>
        <v>-21</v>
      </c>
      <c r="F34">
        <f t="shared" si="1"/>
        <v>441</v>
      </c>
      <c r="H34">
        <f>IFERROR(VLOOKUP(A34,MalRout2019!A:C,3,0), )</f>
        <v>0.43410142491489356</v>
      </c>
    </row>
    <row r="35" spans="1:8" x14ac:dyDescent="0.25">
      <c r="A35" t="s">
        <v>17</v>
      </c>
      <c r="B35">
        <v>0.55390341326493131</v>
      </c>
      <c r="C35">
        <v>34</v>
      </c>
      <c r="D35">
        <f>IFERROR(VLOOKUP(A35,MalRout2019!A:B,2,0), )</f>
        <v>23</v>
      </c>
      <c r="E35">
        <f t="shared" si="0"/>
        <v>11</v>
      </c>
      <c r="F35">
        <f t="shared" si="1"/>
        <v>121</v>
      </c>
      <c r="H35">
        <f>IFERROR(VLOOKUP(A35,MalRout2019!A:C,3,0), )</f>
        <v>0.21572810135986481</v>
      </c>
    </row>
    <row r="36" spans="1:8" x14ac:dyDescent="0.25">
      <c r="A36" t="s">
        <v>54</v>
      </c>
      <c r="B36">
        <v>0.55299146051697501</v>
      </c>
      <c r="C36">
        <v>35</v>
      </c>
      <c r="D36">
        <f>IFERROR(VLOOKUP(A36,MalRout2019!A:B,2,0), )</f>
        <v>36</v>
      </c>
      <c r="E36">
        <f t="shared" si="0"/>
        <v>-1</v>
      </c>
      <c r="F36">
        <f t="shared" si="1"/>
        <v>1</v>
      </c>
      <c r="H36">
        <f>IFERROR(VLOOKUP(A36,MalRout2019!A:C,3,0), )</f>
        <v>0.29336473342862868</v>
      </c>
    </row>
    <row r="37" spans="1:8" x14ac:dyDescent="0.25">
      <c r="A37" t="s">
        <v>55</v>
      </c>
      <c r="B37">
        <v>0.54019709431738794</v>
      </c>
      <c r="C37">
        <v>36</v>
      </c>
      <c r="D37">
        <f>IFERROR(VLOOKUP(A37,MalRout2019!A:B,2,0), )</f>
        <v>47</v>
      </c>
      <c r="E37">
        <f t="shared" si="0"/>
        <v>-11</v>
      </c>
      <c r="F37">
        <f t="shared" si="1"/>
        <v>121</v>
      </c>
      <c r="H37">
        <f>IFERROR(VLOOKUP(A37,MalRout2019!A:C,3,0), )</f>
        <v>0.37514345593029114</v>
      </c>
    </row>
    <row r="38" spans="1:8" x14ac:dyDescent="0.25">
      <c r="A38" t="s">
        <v>41</v>
      </c>
      <c r="B38">
        <v>0.53325361637866364</v>
      </c>
      <c r="C38">
        <v>37</v>
      </c>
      <c r="D38">
        <f>IFERROR(VLOOKUP(A38,MalRout2019!A:B,2,0), )</f>
        <v>17</v>
      </c>
      <c r="E38">
        <f t="shared" si="0"/>
        <v>20</v>
      </c>
      <c r="F38">
        <f t="shared" si="1"/>
        <v>400</v>
      </c>
      <c r="H38">
        <f>IFERROR(VLOOKUP(A38,MalRout2019!A:C,3,0), )</f>
        <v>0.18375989658199585</v>
      </c>
    </row>
    <row r="39" spans="1:8" x14ac:dyDescent="0.25">
      <c r="A39" t="s">
        <v>39</v>
      </c>
      <c r="B39">
        <v>0.52839816492673453</v>
      </c>
      <c r="C39">
        <v>38</v>
      </c>
      <c r="D39">
        <f>IFERROR(VLOOKUP(A39,MalRout2019!A:B,2,0), )</f>
        <v>14</v>
      </c>
      <c r="E39">
        <f t="shared" si="0"/>
        <v>24</v>
      </c>
      <c r="F39">
        <f t="shared" si="1"/>
        <v>576</v>
      </c>
      <c r="H39">
        <f>IFERROR(VLOOKUP(A39,MalRout2019!A:C,3,0), )</f>
        <v>0.15840219761184821</v>
      </c>
    </row>
    <row r="40" spans="1:8" x14ac:dyDescent="0.25">
      <c r="A40" t="s">
        <v>44</v>
      </c>
      <c r="B40">
        <v>0.52184164560876656</v>
      </c>
      <c r="C40">
        <v>39</v>
      </c>
      <c r="D40">
        <f>IFERROR(VLOOKUP(A40,MalRout2019!A:B,2,0), )</f>
        <v>3</v>
      </c>
      <c r="E40">
        <f t="shared" si="0"/>
        <v>36</v>
      </c>
      <c r="F40">
        <f t="shared" si="1"/>
        <v>1296</v>
      </c>
      <c r="H40">
        <f>IFERROR(VLOOKUP(A40,MalRout2019!A:C,3,0), )</f>
        <v>5.6004321599999997E-2</v>
      </c>
    </row>
    <row r="41" spans="1:8" x14ac:dyDescent="0.25">
      <c r="A41" t="s">
        <v>22</v>
      </c>
      <c r="B41">
        <v>0.52008983619241922</v>
      </c>
      <c r="C41">
        <v>40</v>
      </c>
      <c r="D41">
        <f>IFERROR(VLOOKUP(A41,MalRout2019!A:B,2,0), )</f>
        <v>55</v>
      </c>
      <c r="E41">
        <f t="shared" si="0"/>
        <v>-15</v>
      </c>
      <c r="F41">
        <f t="shared" si="1"/>
        <v>225</v>
      </c>
      <c r="H41">
        <f>IFERROR(VLOOKUP(A41,MalRout2019!A:C,3,0), )</f>
        <v>0.44165296377227903</v>
      </c>
    </row>
    <row r="42" spans="1:8" x14ac:dyDescent="0.25">
      <c r="A42" t="s">
        <v>13</v>
      </c>
      <c r="B42">
        <v>0.51810970378139276</v>
      </c>
      <c r="C42">
        <v>41</v>
      </c>
      <c r="D42">
        <f>IFERROR(VLOOKUP(A42,MalRout2019!A:B,2,0), )</f>
        <v>59</v>
      </c>
      <c r="E42">
        <f t="shared" si="0"/>
        <v>-18</v>
      </c>
      <c r="F42">
        <f t="shared" si="1"/>
        <v>324</v>
      </c>
      <c r="H42">
        <f>IFERROR(VLOOKUP(A42,MalRout2019!A:C,3,0), )</f>
        <v>0.47829722715248751</v>
      </c>
    </row>
    <row r="43" spans="1:8" x14ac:dyDescent="0.25">
      <c r="A43" t="s">
        <v>32</v>
      </c>
      <c r="B43">
        <v>0.5142839194957497</v>
      </c>
      <c r="C43">
        <v>42</v>
      </c>
      <c r="D43">
        <f>IFERROR(VLOOKUP(A43,MalRout2019!A:B,2,0), )</f>
        <v>31</v>
      </c>
      <c r="E43">
        <f t="shared" si="0"/>
        <v>11</v>
      </c>
      <c r="F43">
        <f t="shared" si="1"/>
        <v>121</v>
      </c>
      <c r="H43">
        <f>IFERROR(VLOOKUP(A43,MalRout2019!A:C,3,0), )</f>
        <v>0.26188879634249512</v>
      </c>
    </row>
    <row r="44" spans="1:8" x14ac:dyDescent="0.25">
      <c r="A44" t="s">
        <v>10</v>
      </c>
      <c r="B44">
        <v>0.50898789945284473</v>
      </c>
      <c r="C44">
        <v>43</v>
      </c>
      <c r="D44">
        <f>IFERROR(VLOOKUP(A44,MalRout2019!A:B,2,0), )</f>
        <v>34</v>
      </c>
      <c r="E44">
        <f t="shared" si="0"/>
        <v>9</v>
      </c>
      <c r="F44">
        <f t="shared" si="1"/>
        <v>81</v>
      </c>
      <c r="H44">
        <f>IFERROR(VLOOKUP(A44,MalRout2019!A:C,3,0), )</f>
        <v>0.27980498392976105</v>
      </c>
    </row>
    <row r="45" spans="1:8" x14ac:dyDescent="0.25">
      <c r="A45" t="s">
        <v>52</v>
      </c>
      <c r="B45">
        <v>0.48748497532787638</v>
      </c>
      <c r="C45">
        <v>44</v>
      </c>
      <c r="D45">
        <f>IFERROR(VLOOKUP(A45,MalRout2019!A:B,2,0), )</f>
        <v>61</v>
      </c>
      <c r="E45">
        <f t="shared" si="0"/>
        <v>-17</v>
      </c>
      <c r="F45">
        <f t="shared" si="1"/>
        <v>289</v>
      </c>
      <c r="H45">
        <f>IFERROR(VLOOKUP(A45,MalRout2019!A:C,3,0), )</f>
        <v>0.50012248237693613</v>
      </c>
    </row>
    <row r="46" spans="1:8" x14ac:dyDescent="0.25">
      <c r="A46" t="s">
        <v>42</v>
      </c>
      <c r="B46">
        <v>0.48700442411163258</v>
      </c>
      <c r="C46">
        <v>45</v>
      </c>
      <c r="D46">
        <f>IFERROR(VLOOKUP(A46,MalRout2019!A:B,2,0), )</f>
        <v>27</v>
      </c>
      <c r="E46">
        <f t="shared" si="0"/>
        <v>18</v>
      </c>
      <c r="F46">
        <f t="shared" si="1"/>
        <v>324</v>
      </c>
      <c r="H46">
        <f>IFERROR(VLOOKUP(A46,MalRout2019!A:C,3,0), )</f>
        <v>0.24957851078792159</v>
      </c>
    </row>
    <row r="47" spans="1:8" x14ac:dyDescent="0.25">
      <c r="A47" t="s">
        <v>8</v>
      </c>
      <c r="B47">
        <v>0.4667243333815268</v>
      </c>
      <c r="C47">
        <v>46</v>
      </c>
      <c r="D47">
        <f>IFERROR(VLOOKUP(A47,MalRout2019!A:B,2,0), )</f>
        <v>45</v>
      </c>
      <c r="E47">
        <f t="shared" si="0"/>
        <v>1</v>
      </c>
      <c r="F47">
        <f t="shared" si="1"/>
        <v>1</v>
      </c>
      <c r="H47">
        <f>IFERROR(VLOOKUP(A47,MalRout2019!A:C,3,0), )</f>
        <v>0.35758962305000419</v>
      </c>
    </row>
    <row r="48" spans="1:8" x14ac:dyDescent="0.25">
      <c r="A48" t="s">
        <v>77</v>
      </c>
      <c r="B48">
        <v>0.45517451139857373</v>
      </c>
      <c r="C48">
        <v>47</v>
      </c>
      <c r="D48">
        <f>IFERROR(VLOOKUP(A48,MalRout2019!A:B,2,0), )</f>
        <v>63</v>
      </c>
      <c r="E48">
        <f t="shared" si="0"/>
        <v>-16</v>
      </c>
      <c r="F48">
        <f t="shared" si="1"/>
        <v>256</v>
      </c>
      <c r="H48">
        <f>IFERROR(VLOOKUP(A48,MalRout2019!A:C,3,0), )</f>
        <v>0.66780234595029841</v>
      </c>
    </row>
    <row r="49" spans="1:8" x14ac:dyDescent="0.25">
      <c r="A49" t="s">
        <v>11</v>
      </c>
      <c r="B49">
        <v>0.45449192726016885</v>
      </c>
      <c r="C49">
        <v>48</v>
      </c>
      <c r="D49">
        <f>IFERROR(VLOOKUP(A49,MalRout2019!A:B,2,0), )</f>
        <v>22</v>
      </c>
      <c r="E49">
        <f t="shared" si="0"/>
        <v>26</v>
      </c>
      <c r="F49">
        <f t="shared" si="1"/>
        <v>676</v>
      </c>
      <c r="H49">
        <f>IFERROR(VLOOKUP(A49,MalRout2019!A:C,3,0), )</f>
        <v>0.21368013442409328</v>
      </c>
    </row>
    <row r="50" spans="1:8" x14ac:dyDescent="0.25">
      <c r="A50" t="s">
        <v>40</v>
      </c>
      <c r="B50">
        <v>0.42044821390996445</v>
      </c>
      <c r="C50">
        <v>49</v>
      </c>
      <c r="D50">
        <f>IFERROR(VLOOKUP(A50,MalRout2019!A:B,2,0), )</f>
        <v>21</v>
      </c>
      <c r="E50">
        <f t="shared" si="0"/>
        <v>28</v>
      </c>
      <c r="F50">
        <f t="shared" si="1"/>
        <v>784</v>
      </c>
      <c r="H50">
        <f>IFERROR(VLOOKUP(A50,MalRout2019!A:C,3,0), )</f>
        <v>0.21262835061380903</v>
      </c>
    </row>
    <row r="51" spans="1:8" x14ac:dyDescent="0.25">
      <c r="A51" t="s">
        <v>62</v>
      </c>
      <c r="B51">
        <v>0.41714472492009746</v>
      </c>
      <c r="C51">
        <v>50</v>
      </c>
      <c r="D51">
        <f>IFERROR(VLOOKUP(A51,MalRout2019!A:B,2,0), )</f>
        <v>4</v>
      </c>
      <c r="E51">
        <f t="shared" si="0"/>
        <v>46</v>
      </c>
      <c r="F51">
        <f t="shared" si="1"/>
        <v>2116</v>
      </c>
      <c r="H51">
        <f>IFERROR(VLOOKUP(A51,MalRout2019!A:C,3,0), )</f>
        <v>5.9208192069128571E-2</v>
      </c>
    </row>
    <row r="52" spans="1:8" x14ac:dyDescent="0.25">
      <c r="A52" t="s">
        <v>7</v>
      </c>
      <c r="B52">
        <v>0.41045956050069637</v>
      </c>
      <c r="C52">
        <v>51</v>
      </c>
      <c r="D52">
        <f>IFERROR(VLOOKUP(A52,MalRout2019!A:B,2,0), )</f>
        <v>16</v>
      </c>
      <c r="E52">
        <f t="shared" si="0"/>
        <v>35</v>
      </c>
      <c r="F52">
        <f t="shared" si="1"/>
        <v>1225</v>
      </c>
      <c r="H52">
        <f>IFERROR(VLOOKUP(A52,MalRout2019!A:C,3,0), )</f>
        <v>0.18325795742722312</v>
      </c>
    </row>
    <row r="53" spans="1:8" x14ac:dyDescent="0.25">
      <c r="A53" t="s">
        <v>60</v>
      </c>
      <c r="B53">
        <v>0.40512071436273073</v>
      </c>
      <c r="C53">
        <v>52</v>
      </c>
      <c r="D53">
        <f>IFERROR(VLOOKUP(A53,MalRout2019!A:B,2,0), )</f>
        <v>62</v>
      </c>
      <c r="E53">
        <f t="shared" si="0"/>
        <v>-10</v>
      </c>
      <c r="F53">
        <f t="shared" si="1"/>
        <v>100</v>
      </c>
      <c r="H53">
        <f>IFERROR(VLOOKUP(A53,MalRout2019!A:C,3,0), )</f>
        <v>0.58799610187447127</v>
      </c>
    </row>
    <row r="54" spans="1:8" x14ac:dyDescent="0.25">
      <c r="A54" t="s">
        <v>15</v>
      </c>
      <c r="B54">
        <v>0.40460323022121897</v>
      </c>
      <c r="C54">
        <v>53</v>
      </c>
      <c r="D54">
        <f>IFERROR(VLOOKUP(A54,MalRout2019!A:B,2,0), )</f>
        <v>53</v>
      </c>
      <c r="E54">
        <f t="shared" si="0"/>
        <v>0</v>
      </c>
      <c r="F54">
        <f t="shared" si="1"/>
        <v>0</v>
      </c>
      <c r="H54">
        <f>IFERROR(VLOOKUP(A54,MalRout2019!A:C,3,0), )</f>
        <v>0.43103289146894153</v>
      </c>
    </row>
    <row r="55" spans="1:8" x14ac:dyDescent="0.25">
      <c r="A55" t="s">
        <v>18</v>
      </c>
      <c r="B55">
        <v>0.4008517312373806</v>
      </c>
      <c r="C55">
        <v>54</v>
      </c>
      <c r="D55">
        <f>IFERROR(VLOOKUP(A55,MalRout2019!A:B,2,0), )</f>
        <v>64</v>
      </c>
      <c r="E55">
        <f t="shared" si="0"/>
        <v>-10</v>
      </c>
      <c r="F55">
        <f t="shared" si="1"/>
        <v>100</v>
      </c>
      <c r="H55">
        <f>IFERROR(VLOOKUP(A55,MalRout2019!A:C,3,0), )</f>
        <v>0.69547840890817569</v>
      </c>
    </row>
    <row r="56" spans="1:8" x14ac:dyDescent="0.25">
      <c r="A56" t="s">
        <v>1</v>
      </c>
      <c r="B56">
        <v>0.39769270524198957</v>
      </c>
      <c r="C56">
        <v>55</v>
      </c>
      <c r="D56">
        <f>IFERROR(VLOOKUP(A56,MalRout2019!A:B,2,0), )</f>
        <v>26</v>
      </c>
      <c r="E56">
        <f t="shared" si="0"/>
        <v>29</v>
      </c>
      <c r="F56">
        <f t="shared" si="1"/>
        <v>841</v>
      </c>
      <c r="H56">
        <f>IFERROR(VLOOKUP(A56,MalRout2019!A:C,3,0), )</f>
        <v>0.24452610575104855</v>
      </c>
    </row>
    <row r="57" spans="1:8" x14ac:dyDescent="0.25">
      <c r="A57" t="s">
        <v>45</v>
      </c>
      <c r="B57">
        <v>0.37405028747743563</v>
      </c>
      <c r="C57">
        <v>56</v>
      </c>
      <c r="D57">
        <f>IFERROR(VLOOKUP(A57,MalRout2019!A:B,2,0), )</f>
        <v>44</v>
      </c>
      <c r="E57">
        <f t="shared" si="0"/>
        <v>12</v>
      </c>
      <c r="F57">
        <f t="shared" si="1"/>
        <v>144</v>
      </c>
      <c r="H57">
        <f>IFERROR(VLOOKUP(A57,MalRout2019!A:C,3,0), )</f>
        <v>0.35533125089561857</v>
      </c>
    </row>
    <row r="58" spans="1:8" x14ac:dyDescent="0.25">
      <c r="A58" t="s">
        <v>58</v>
      </c>
      <c r="B58">
        <v>0.34482063851533457</v>
      </c>
      <c r="C58">
        <v>57</v>
      </c>
      <c r="D58">
        <f>IFERROR(VLOOKUP(A58,MalRout2019!A:B,2,0), )</f>
        <v>7</v>
      </c>
      <c r="E58">
        <f t="shared" si="0"/>
        <v>50</v>
      </c>
      <c r="F58">
        <f t="shared" si="1"/>
        <v>2500</v>
      </c>
      <c r="H58">
        <f>IFERROR(VLOOKUP(A58,MalRout2019!A:C,3,0), )</f>
        <v>6.8919229874421589E-2</v>
      </c>
    </row>
    <row r="59" spans="1:8" x14ac:dyDescent="0.25">
      <c r="A59" t="s">
        <v>20</v>
      </c>
      <c r="B59">
        <v>0.34470588134898072</v>
      </c>
      <c r="C59">
        <v>58</v>
      </c>
      <c r="D59">
        <f>IFERROR(VLOOKUP(A59,MalRout2019!A:B,2,0), )</f>
        <v>51</v>
      </c>
      <c r="E59">
        <f t="shared" si="0"/>
        <v>7</v>
      </c>
      <c r="F59">
        <f t="shared" si="1"/>
        <v>49</v>
      </c>
      <c r="H59">
        <f>IFERROR(VLOOKUP(A59,MalRout2019!A:C,3,0), )</f>
        <v>0.42201010161213615</v>
      </c>
    </row>
    <row r="60" spans="1:8" x14ac:dyDescent="0.25">
      <c r="A60" t="s">
        <v>80</v>
      </c>
      <c r="B60">
        <v>0.33784643902554545</v>
      </c>
      <c r="C60">
        <v>59</v>
      </c>
      <c r="D60">
        <f>IFERROR(VLOOKUP(A60,MalRout2019!A:B,2,0), )</f>
        <v>52</v>
      </c>
      <c r="E60">
        <f t="shared" si="0"/>
        <v>7</v>
      </c>
      <c r="F60">
        <f t="shared" si="1"/>
        <v>49</v>
      </c>
      <c r="H60">
        <f>IFERROR(VLOOKUP(A60,MalRout2019!A:C,3,0), )</f>
        <v>0.42376993087078674</v>
      </c>
    </row>
    <row r="61" spans="1:8" x14ac:dyDescent="0.25">
      <c r="A61" t="s">
        <v>49</v>
      </c>
      <c r="B61">
        <v>0.30721370592312058</v>
      </c>
      <c r="C61">
        <v>60</v>
      </c>
      <c r="D61">
        <f>IFERROR(VLOOKUP(A61,MalRout2019!A:B,2,0), )</f>
        <v>12</v>
      </c>
      <c r="E61">
        <f t="shared" si="0"/>
        <v>48</v>
      </c>
      <c r="F61">
        <f t="shared" si="1"/>
        <v>2304</v>
      </c>
      <c r="H61">
        <f>IFERROR(VLOOKUP(A61,MalRout2019!A:C,3,0), )</f>
        <v>0.11612301901223582</v>
      </c>
    </row>
    <row r="62" spans="1:8" x14ac:dyDescent="0.25">
      <c r="A62" t="s">
        <v>82</v>
      </c>
      <c r="B62">
        <v>0.2614231986848477</v>
      </c>
      <c r="C62">
        <v>61</v>
      </c>
      <c r="D62">
        <f>IFERROR(VLOOKUP(A62,MalRout2019!A:B,2,0), )</f>
        <v>8</v>
      </c>
      <c r="E62">
        <f t="shared" si="0"/>
        <v>53</v>
      </c>
      <c r="F62">
        <f t="shared" si="1"/>
        <v>2809</v>
      </c>
      <c r="H62">
        <f>IFERROR(VLOOKUP(A62,MalRout2019!A:C,3,0), )</f>
        <v>8.0577838298095422E-2</v>
      </c>
    </row>
    <row r="63" spans="1:8" x14ac:dyDescent="0.25">
      <c r="A63" t="s">
        <v>59</v>
      </c>
      <c r="B63">
        <v>0.22686376566069522</v>
      </c>
      <c r="C63">
        <v>62</v>
      </c>
      <c r="D63">
        <f>IFERROR(VLOOKUP(A63,MalRout2019!A:B,2,0), )</f>
        <v>24</v>
      </c>
      <c r="E63">
        <f t="shared" si="0"/>
        <v>38</v>
      </c>
      <c r="F63">
        <f t="shared" si="1"/>
        <v>1444</v>
      </c>
      <c r="H63">
        <f>IFERROR(VLOOKUP(A63,MalRout2019!A:C,3,0), )</f>
        <v>0.24099984906238114</v>
      </c>
    </row>
    <row r="64" spans="1:8" x14ac:dyDescent="0.25">
      <c r="A64" t="s">
        <v>78</v>
      </c>
      <c r="B64">
        <v>0.21446102966010308</v>
      </c>
      <c r="C64">
        <v>63</v>
      </c>
      <c r="D64">
        <f>IFERROR(VLOOKUP(A64,MalRout2019!A:B,2,0), )</f>
        <v>38</v>
      </c>
      <c r="E64">
        <f t="shared" si="0"/>
        <v>25</v>
      </c>
      <c r="F64">
        <f t="shared" si="1"/>
        <v>625</v>
      </c>
      <c r="H64">
        <f>IFERROR(VLOOKUP(A64,MalRout2019!A:C,3,0), )</f>
        <v>0.34071249857998154</v>
      </c>
    </row>
    <row r="65" spans="6:8" x14ac:dyDescent="0.25">
      <c r="F65">
        <f>SUM(F2:F64)</f>
        <v>42643</v>
      </c>
    </row>
    <row r="66" spans="6:8" x14ac:dyDescent="0.25">
      <c r="F66">
        <f>63*(63^2-1)</f>
        <v>249984</v>
      </c>
    </row>
    <row r="67" spans="6:8" x14ac:dyDescent="0.25">
      <c r="F67">
        <f>1-((6*F65)/F66)</f>
        <v>-2.3497503840245848E-2</v>
      </c>
      <c r="H67">
        <f>CORREL(B2:B64,H2:H64)</f>
        <v>8.0004342989166595E-3</v>
      </c>
    </row>
  </sheetData>
  <sortState xmlns:xlrd2="http://schemas.microsoft.com/office/spreadsheetml/2017/richdata2" ref="A2:B64">
    <sortCondition descending="1" ref="B2:B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8DFB-8B47-450C-9DB6-0E1F407E96C6}">
  <dimension ref="A1:H68"/>
  <sheetViews>
    <sheetView topLeftCell="A46" workbookViewId="0">
      <selection activeCell="F68" sqref="F68"/>
    </sheetView>
  </sheetViews>
  <sheetFormatPr defaultRowHeight="15" x14ac:dyDescent="0.25"/>
  <cols>
    <col min="1" max="1" width="13" customWidth="1"/>
    <col min="6" max="6" width="11.7109375" bestFit="1" customWidth="1"/>
  </cols>
  <sheetData>
    <row r="1" spans="1:8" ht="30" x14ac:dyDescent="0.25">
      <c r="A1" t="s">
        <v>0</v>
      </c>
      <c r="B1" t="s">
        <v>70</v>
      </c>
      <c r="C1" t="s">
        <v>71</v>
      </c>
      <c r="D1" s="2" t="s">
        <v>73</v>
      </c>
      <c r="E1" s="2" t="s">
        <v>74</v>
      </c>
      <c r="F1" s="2" t="s">
        <v>75</v>
      </c>
    </row>
    <row r="2" spans="1:8" x14ac:dyDescent="0.25">
      <c r="A2" t="s">
        <v>26</v>
      </c>
      <c r="B2">
        <v>15</v>
      </c>
      <c r="C2">
        <v>1</v>
      </c>
      <c r="D2">
        <f>IFERROR(VLOOKUP(A2,MalRout2019!A:B,2,0), )</f>
        <v>6</v>
      </c>
      <c r="E2">
        <f>C2-D2</f>
        <v>-5</v>
      </c>
      <c r="F2">
        <f>E2^2</f>
        <v>25</v>
      </c>
      <c r="H2">
        <f>IFERROR(VLOOKUP(A2,MalRout2019!A:C,3,0), )</f>
        <v>6.882267839964612E-2</v>
      </c>
    </row>
    <row r="3" spans="1:8" x14ac:dyDescent="0.25">
      <c r="A3" t="s">
        <v>19</v>
      </c>
      <c r="B3">
        <v>16</v>
      </c>
      <c r="C3">
        <v>2</v>
      </c>
      <c r="D3">
        <f>IFERROR(VLOOKUP(A3,MalRout2019!A:B,2,0), )</f>
        <v>10</v>
      </c>
      <c r="E3">
        <f t="shared" ref="E3:E65" si="0">C3-D3</f>
        <v>-8</v>
      </c>
      <c r="F3">
        <f t="shared" ref="F3:F65" si="1">E3^2</f>
        <v>64</v>
      </c>
      <c r="H3">
        <f>IFERROR(VLOOKUP(A3,MalRout2019!A:C,3,0), )</f>
        <v>9.0434599249668651E-2</v>
      </c>
    </row>
    <row r="4" spans="1:8" x14ac:dyDescent="0.25">
      <c r="A4" t="s">
        <v>14</v>
      </c>
      <c r="B4">
        <v>18</v>
      </c>
      <c r="C4">
        <v>3</v>
      </c>
      <c r="D4">
        <f>IFERROR(VLOOKUP(A4,MalRout2019!A:B,2,0), )</f>
        <v>40</v>
      </c>
      <c r="E4">
        <f t="shared" si="0"/>
        <v>-37</v>
      </c>
      <c r="F4">
        <f t="shared" si="1"/>
        <v>1369</v>
      </c>
      <c r="H4">
        <f>IFERROR(VLOOKUP(A4,MalRout2019!A:C,3,0), )</f>
        <v>0.34856635056610397</v>
      </c>
    </row>
    <row r="5" spans="1:8" x14ac:dyDescent="0.25">
      <c r="A5" t="s">
        <v>24</v>
      </c>
      <c r="B5">
        <v>20</v>
      </c>
      <c r="C5">
        <v>4</v>
      </c>
      <c r="D5">
        <f>IFERROR(VLOOKUP(A5,MalRout2019!A:B,2,0), )</f>
        <v>43</v>
      </c>
      <c r="E5">
        <f t="shared" si="0"/>
        <v>-39</v>
      </c>
      <c r="F5">
        <f t="shared" si="1"/>
        <v>1521</v>
      </c>
      <c r="H5">
        <f>IFERROR(VLOOKUP(A5,MalRout2019!A:C,3,0), )</f>
        <v>0.354763838079242</v>
      </c>
    </row>
    <row r="6" spans="1:8" x14ac:dyDescent="0.25">
      <c r="A6" t="s">
        <v>6</v>
      </c>
      <c r="B6">
        <v>22</v>
      </c>
      <c r="C6">
        <v>5</v>
      </c>
      <c r="D6">
        <f>IFERROR(VLOOKUP(A6,MalRout2019!A:B,2,0), )</f>
        <v>41</v>
      </c>
      <c r="E6">
        <f t="shared" si="0"/>
        <v>-36</v>
      </c>
      <c r="F6">
        <f t="shared" si="1"/>
        <v>1296</v>
      </c>
      <c r="H6">
        <f>IFERROR(VLOOKUP(A6,MalRout2019!A:C,3,0), )</f>
        <v>0.3531815308794829</v>
      </c>
    </row>
    <row r="7" spans="1:8" x14ac:dyDescent="0.25">
      <c r="A7" t="s">
        <v>57</v>
      </c>
      <c r="B7">
        <v>23</v>
      </c>
      <c r="C7">
        <v>6</v>
      </c>
      <c r="D7">
        <f>IFERROR(VLOOKUP(A7,MalRout2019!A:B,2,0), )</f>
        <v>57</v>
      </c>
      <c r="E7">
        <f t="shared" si="0"/>
        <v>-51</v>
      </c>
      <c r="F7">
        <f t="shared" si="1"/>
        <v>2601</v>
      </c>
      <c r="H7">
        <f>IFERROR(VLOOKUP(A7,MalRout2019!A:C,3,0), )</f>
        <v>0.47645972656714397</v>
      </c>
    </row>
    <row r="8" spans="1:8" x14ac:dyDescent="0.25">
      <c r="A8" t="s">
        <v>56</v>
      </c>
      <c r="B8">
        <v>25</v>
      </c>
      <c r="C8">
        <v>7</v>
      </c>
      <c r="D8">
        <f>IFERROR(VLOOKUP(A8,MalRout2019!A:B,2,0), )</f>
        <v>42</v>
      </c>
      <c r="E8">
        <f t="shared" si="0"/>
        <v>-35</v>
      </c>
      <c r="F8">
        <f t="shared" si="1"/>
        <v>1225</v>
      </c>
      <c r="H8">
        <f>IFERROR(VLOOKUP(A8,MalRout2019!A:C,3,0), )</f>
        <v>0.35458668542323624</v>
      </c>
    </row>
    <row r="9" spans="1:8" x14ac:dyDescent="0.25">
      <c r="A9" t="s">
        <v>21</v>
      </c>
      <c r="B9">
        <v>26</v>
      </c>
      <c r="C9">
        <v>8</v>
      </c>
      <c r="D9">
        <f>IFERROR(VLOOKUP(A9,MalRout2019!A:B,2,0), )</f>
        <v>39</v>
      </c>
      <c r="E9">
        <f t="shared" si="0"/>
        <v>-31</v>
      </c>
      <c r="F9">
        <f t="shared" si="1"/>
        <v>961</v>
      </c>
      <c r="H9">
        <f>IFERROR(VLOOKUP(A9,MalRout2019!A:C,3,0), )</f>
        <v>0.34382776298312989</v>
      </c>
    </row>
    <row r="10" spans="1:8" x14ac:dyDescent="0.25">
      <c r="A10" t="s">
        <v>30</v>
      </c>
      <c r="B10">
        <v>27</v>
      </c>
      <c r="C10">
        <v>9</v>
      </c>
      <c r="D10">
        <f>IFERROR(VLOOKUP(A10,MalRout2019!A:B,2,0), )</f>
        <v>46</v>
      </c>
      <c r="E10">
        <f t="shared" si="0"/>
        <v>-37</v>
      </c>
      <c r="F10">
        <f t="shared" si="1"/>
        <v>1369</v>
      </c>
      <c r="H10">
        <f>IFERROR(VLOOKUP(A10,MalRout2019!A:C,3,0), )</f>
        <v>0.36838821222989998</v>
      </c>
    </row>
    <row r="11" spans="1:8" x14ac:dyDescent="0.25">
      <c r="A11" t="s">
        <v>29</v>
      </c>
      <c r="B11">
        <v>31</v>
      </c>
      <c r="C11">
        <v>10</v>
      </c>
      <c r="D11">
        <f>IFERROR(VLOOKUP(A11,MalRout2019!A:B,2,0), )</f>
        <v>37</v>
      </c>
      <c r="E11">
        <f t="shared" si="0"/>
        <v>-27</v>
      </c>
      <c r="F11">
        <f t="shared" si="1"/>
        <v>729</v>
      </c>
      <c r="H11">
        <f>IFERROR(VLOOKUP(A11,MalRout2019!A:C,3,0), )</f>
        <v>0.32485667239527727</v>
      </c>
    </row>
    <row r="12" spans="1:8" x14ac:dyDescent="0.25">
      <c r="A12" t="s">
        <v>81</v>
      </c>
      <c r="B12">
        <v>34</v>
      </c>
      <c r="C12">
        <v>11</v>
      </c>
      <c r="D12">
        <f>IFERROR(VLOOKUP(A12,MalRout2019!A:B,2,0), )</f>
        <v>48</v>
      </c>
      <c r="E12">
        <f t="shared" si="0"/>
        <v>-37</v>
      </c>
      <c r="F12">
        <f t="shared" si="1"/>
        <v>1369</v>
      </c>
      <c r="H12">
        <f>IFERROR(VLOOKUP(A12,MalRout2019!A:C,3,0), )</f>
        <v>0.38126547656344978</v>
      </c>
    </row>
    <row r="13" spans="1:8" x14ac:dyDescent="0.25">
      <c r="A13" t="s">
        <v>47</v>
      </c>
      <c r="B13">
        <v>38</v>
      </c>
      <c r="C13">
        <v>12</v>
      </c>
      <c r="D13">
        <f>IFERROR(VLOOKUP(A13,MalRout2019!A:B,2,0), )</f>
        <v>30</v>
      </c>
      <c r="E13">
        <f t="shared" si="0"/>
        <v>-18</v>
      </c>
      <c r="F13">
        <f t="shared" si="1"/>
        <v>324</v>
      </c>
      <c r="H13">
        <f>IFERROR(VLOOKUP(A13,MalRout2019!A:C,3,0), )</f>
        <v>0.26102181292294163</v>
      </c>
    </row>
    <row r="14" spans="1:8" x14ac:dyDescent="0.25">
      <c r="A14" t="s">
        <v>27</v>
      </c>
      <c r="B14">
        <v>43</v>
      </c>
      <c r="C14">
        <v>13</v>
      </c>
      <c r="D14">
        <f>IFERROR(VLOOKUP(A14,MalRout2019!A:B,2,0), )</f>
        <v>58</v>
      </c>
      <c r="E14">
        <f t="shared" si="0"/>
        <v>-45</v>
      </c>
      <c r="F14">
        <f t="shared" si="1"/>
        <v>2025</v>
      </c>
      <c r="H14">
        <f>IFERROR(VLOOKUP(A14,MalRout2019!A:C,3,0), )</f>
        <v>0.47667668313535305</v>
      </c>
    </row>
    <row r="15" spans="1:8" x14ac:dyDescent="0.25">
      <c r="A15" t="s">
        <v>25</v>
      </c>
      <c r="B15">
        <v>44</v>
      </c>
      <c r="C15">
        <v>14</v>
      </c>
      <c r="D15">
        <f>IFERROR(VLOOKUP(A15,MalRout2019!A:B,2,0), )</f>
        <v>25</v>
      </c>
      <c r="E15">
        <f t="shared" si="0"/>
        <v>-11</v>
      </c>
      <c r="F15">
        <f t="shared" si="1"/>
        <v>121</v>
      </c>
      <c r="H15">
        <f>IFERROR(VLOOKUP(A15,MalRout2019!A:C,3,0), )</f>
        <v>0.24372402356299228</v>
      </c>
    </row>
    <row r="16" spans="1:8" x14ac:dyDescent="0.25">
      <c r="A16" t="s">
        <v>43</v>
      </c>
      <c r="B16">
        <v>44</v>
      </c>
      <c r="C16">
        <v>15</v>
      </c>
      <c r="D16">
        <f>IFERROR(VLOOKUP(A16,MalRout2019!A:B,2,0), )</f>
        <v>13</v>
      </c>
      <c r="E16">
        <f t="shared" si="0"/>
        <v>2</v>
      </c>
      <c r="F16">
        <f t="shared" si="1"/>
        <v>4</v>
      </c>
      <c r="H16">
        <f>IFERROR(VLOOKUP(A16,MalRout2019!A:C,3,0), )</f>
        <v>0.13262400002281963</v>
      </c>
    </row>
    <row r="17" spans="1:8" x14ac:dyDescent="0.25">
      <c r="A17" t="s">
        <v>36</v>
      </c>
      <c r="B17">
        <v>45</v>
      </c>
      <c r="C17">
        <v>16</v>
      </c>
      <c r="D17">
        <f>IFERROR(VLOOKUP(A17,MalRout2019!A:B,2,0), )</f>
        <v>1</v>
      </c>
      <c r="E17">
        <f t="shared" si="0"/>
        <v>15</v>
      </c>
      <c r="F17">
        <f t="shared" si="1"/>
        <v>225</v>
      </c>
      <c r="H17">
        <f>IFERROR(VLOOKUP(A17,MalRout2019!A:C,3,0), )</f>
        <v>5.3451983272002727E-2</v>
      </c>
    </row>
    <row r="18" spans="1:8" x14ac:dyDescent="0.25">
      <c r="A18" t="s">
        <v>3</v>
      </c>
      <c r="B18">
        <v>46</v>
      </c>
      <c r="C18">
        <v>17</v>
      </c>
      <c r="D18">
        <f>IFERROR(VLOOKUP(A18,MalRout2019!A:B,2,0), )</f>
        <v>15</v>
      </c>
      <c r="E18">
        <f t="shared" si="0"/>
        <v>2</v>
      </c>
      <c r="F18">
        <f t="shared" si="1"/>
        <v>4</v>
      </c>
      <c r="H18">
        <f>IFERROR(VLOOKUP(A18,MalRout2019!A:C,3,0), )</f>
        <v>0.17169368588118922</v>
      </c>
    </row>
    <row r="19" spans="1:8" x14ac:dyDescent="0.25">
      <c r="A19" t="s">
        <v>12</v>
      </c>
      <c r="B19">
        <v>47</v>
      </c>
      <c r="C19">
        <v>18</v>
      </c>
      <c r="D19">
        <f>IFERROR(VLOOKUP(A19,MalRout2019!A:B,2,0), )</f>
        <v>18</v>
      </c>
      <c r="E19">
        <f t="shared" si="0"/>
        <v>0</v>
      </c>
      <c r="F19">
        <f t="shared" si="1"/>
        <v>0</v>
      </c>
      <c r="H19">
        <f>IFERROR(VLOOKUP(A19,MalRout2019!A:C,3,0), )</f>
        <v>0.18942163578399393</v>
      </c>
    </row>
    <row r="20" spans="1:8" x14ac:dyDescent="0.25">
      <c r="A20" t="s">
        <v>28</v>
      </c>
      <c r="B20">
        <v>49</v>
      </c>
      <c r="C20">
        <v>19</v>
      </c>
      <c r="D20">
        <f>IFERROR(VLOOKUP(A20,MalRout2019!A:B,2,0), )</f>
        <v>50</v>
      </c>
      <c r="E20">
        <f t="shared" si="0"/>
        <v>-31</v>
      </c>
      <c r="F20">
        <f t="shared" si="1"/>
        <v>961</v>
      </c>
      <c r="H20">
        <f>IFERROR(VLOOKUP(A20,MalRout2019!A:C,3,0), )</f>
        <v>0.41952984711576746</v>
      </c>
    </row>
    <row r="21" spans="1:8" x14ac:dyDescent="0.25">
      <c r="A21" t="s">
        <v>23</v>
      </c>
      <c r="B21">
        <v>50</v>
      </c>
      <c r="C21">
        <v>20</v>
      </c>
      <c r="D21">
        <f>IFERROR(VLOOKUP(A21,MalRout2019!A:B,2,0), )</f>
        <v>29</v>
      </c>
      <c r="E21">
        <f t="shared" si="0"/>
        <v>-9</v>
      </c>
      <c r="F21">
        <f t="shared" si="1"/>
        <v>81</v>
      </c>
      <c r="H21">
        <f>IFERROR(VLOOKUP(A21,MalRout2019!A:C,3,0), )</f>
        <v>0.2579753033806621</v>
      </c>
    </row>
    <row r="22" spans="1:8" x14ac:dyDescent="0.25">
      <c r="A22" t="s">
        <v>41</v>
      </c>
      <c r="B22">
        <v>51</v>
      </c>
      <c r="C22">
        <v>21</v>
      </c>
      <c r="D22">
        <f>IFERROR(VLOOKUP(A22,MalRout2019!A:B,2,0), )</f>
        <v>17</v>
      </c>
      <c r="E22">
        <f t="shared" si="0"/>
        <v>4</v>
      </c>
      <c r="F22">
        <f t="shared" si="1"/>
        <v>16</v>
      </c>
      <c r="H22">
        <f>IFERROR(VLOOKUP(A22,MalRout2019!A:C,3,0), )</f>
        <v>0.18375989658199585</v>
      </c>
    </row>
    <row r="23" spans="1:8" x14ac:dyDescent="0.25">
      <c r="A23" t="s">
        <v>54</v>
      </c>
      <c r="B23">
        <v>53</v>
      </c>
      <c r="C23">
        <v>22</v>
      </c>
      <c r="D23">
        <f>IFERROR(VLOOKUP(A23,MalRout2019!A:B,2,0), )</f>
        <v>36</v>
      </c>
      <c r="E23">
        <f t="shared" si="0"/>
        <v>-14</v>
      </c>
      <c r="F23">
        <f t="shared" si="1"/>
        <v>196</v>
      </c>
      <c r="H23">
        <f>IFERROR(VLOOKUP(A23,MalRout2019!A:C,3,0), )</f>
        <v>0.29336473342862868</v>
      </c>
    </row>
    <row r="24" spans="1:8" x14ac:dyDescent="0.25">
      <c r="A24" t="s">
        <v>51</v>
      </c>
      <c r="B24">
        <v>54</v>
      </c>
      <c r="C24">
        <v>23</v>
      </c>
      <c r="D24">
        <f>IFERROR(VLOOKUP(A24,MalRout2019!A:B,2,0), )</f>
        <v>49</v>
      </c>
      <c r="E24">
        <f t="shared" si="0"/>
        <v>-26</v>
      </c>
      <c r="F24">
        <f t="shared" si="1"/>
        <v>676</v>
      </c>
      <c r="H24">
        <f>IFERROR(VLOOKUP(A24,MalRout2019!A:C,3,0), )</f>
        <v>0.38826602643705566</v>
      </c>
    </row>
    <row r="25" spans="1:8" x14ac:dyDescent="0.25">
      <c r="A25" t="s">
        <v>35</v>
      </c>
      <c r="B25">
        <v>56</v>
      </c>
      <c r="C25">
        <v>24</v>
      </c>
      <c r="D25">
        <f>IFERROR(VLOOKUP(A25,MalRout2019!A:B,2,0), )</f>
        <v>20</v>
      </c>
      <c r="E25">
        <f t="shared" si="0"/>
        <v>4</v>
      </c>
      <c r="F25">
        <f t="shared" si="1"/>
        <v>16</v>
      </c>
      <c r="H25">
        <f>IFERROR(VLOOKUP(A25,MalRout2019!A:C,3,0), )</f>
        <v>0.21017843356550697</v>
      </c>
    </row>
    <row r="26" spans="1:8" x14ac:dyDescent="0.25">
      <c r="A26" t="s">
        <v>16</v>
      </c>
      <c r="B26">
        <v>57</v>
      </c>
      <c r="C26">
        <v>25</v>
      </c>
      <c r="D26">
        <f>IFERROR(VLOOKUP(A26,MalRout2019!A:B,2,0), )</f>
        <v>32</v>
      </c>
      <c r="E26">
        <f t="shared" si="0"/>
        <v>-7</v>
      </c>
      <c r="F26">
        <f t="shared" si="1"/>
        <v>49</v>
      </c>
      <c r="H26">
        <f>IFERROR(VLOOKUP(A26,MalRout2019!A:C,3,0), )</f>
        <v>0.26346224385123002</v>
      </c>
    </row>
    <row r="27" spans="1:8" x14ac:dyDescent="0.25">
      <c r="A27" t="s">
        <v>33</v>
      </c>
      <c r="B27">
        <v>58</v>
      </c>
      <c r="C27">
        <v>26</v>
      </c>
      <c r="D27">
        <f>IFERROR(VLOOKUP(A27,MalRout2019!A:B,2,0), )</f>
        <v>5</v>
      </c>
      <c r="E27">
        <f t="shared" si="0"/>
        <v>21</v>
      </c>
      <c r="F27">
        <f t="shared" si="1"/>
        <v>441</v>
      </c>
      <c r="H27">
        <f>IFERROR(VLOOKUP(A27,MalRout2019!A:C,3,0), )</f>
        <v>6.8153345152107705E-2</v>
      </c>
    </row>
    <row r="28" spans="1:8" x14ac:dyDescent="0.25">
      <c r="A28" t="s">
        <v>53</v>
      </c>
      <c r="B28">
        <v>58</v>
      </c>
      <c r="C28">
        <v>27</v>
      </c>
      <c r="D28">
        <f>IFERROR(VLOOKUP(A28,MalRout2019!A:B,2,0), )</f>
        <v>9</v>
      </c>
      <c r="E28">
        <f t="shared" si="0"/>
        <v>18</v>
      </c>
      <c r="F28">
        <f t="shared" si="1"/>
        <v>324</v>
      </c>
      <c r="H28">
        <f>IFERROR(VLOOKUP(A28,MalRout2019!A:C,3,0), )</f>
        <v>8.9339800719294232E-2</v>
      </c>
    </row>
    <row r="29" spans="1:8" x14ac:dyDescent="0.25">
      <c r="A29" t="s">
        <v>48</v>
      </c>
      <c r="B29">
        <v>61</v>
      </c>
      <c r="C29">
        <v>28</v>
      </c>
      <c r="D29">
        <f>IFERROR(VLOOKUP(A29,MalRout2019!A:B,2,0), )</f>
        <v>35</v>
      </c>
      <c r="E29">
        <f t="shared" si="0"/>
        <v>-7</v>
      </c>
      <c r="F29">
        <f t="shared" si="1"/>
        <v>49</v>
      </c>
      <c r="H29">
        <f>IFERROR(VLOOKUP(A29,MalRout2019!A:C,3,0), )</f>
        <v>0.2856440224451493</v>
      </c>
    </row>
    <row r="30" spans="1:8" x14ac:dyDescent="0.25">
      <c r="A30" t="s">
        <v>10</v>
      </c>
      <c r="B30">
        <v>62</v>
      </c>
      <c r="C30">
        <v>29</v>
      </c>
      <c r="D30">
        <f>IFERROR(VLOOKUP(A30,MalRout2019!A:B,2,0), )</f>
        <v>34</v>
      </c>
      <c r="E30">
        <f t="shared" si="0"/>
        <v>-5</v>
      </c>
      <c r="F30">
        <f t="shared" si="1"/>
        <v>25</v>
      </c>
      <c r="H30">
        <f>IFERROR(VLOOKUP(A30,MalRout2019!A:C,3,0), )</f>
        <v>0.27980498392976105</v>
      </c>
    </row>
    <row r="31" spans="1:8" x14ac:dyDescent="0.25">
      <c r="A31" t="s">
        <v>5</v>
      </c>
      <c r="B31">
        <v>63</v>
      </c>
      <c r="C31">
        <v>30</v>
      </c>
      <c r="D31">
        <f>IFERROR(VLOOKUP(A31,MalRout2019!A:B,2,0), )</f>
        <v>19</v>
      </c>
      <c r="E31">
        <f t="shared" si="0"/>
        <v>11</v>
      </c>
      <c r="F31">
        <f t="shared" si="1"/>
        <v>121</v>
      </c>
      <c r="H31">
        <f>IFERROR(VLOOKUP(A31,MalRout2019!A:C,3,0), )</f>
        <v>0.20308744323069311</v>
      </c>
    </row>
    <row r="32" spans="1:8" x14ac:dyDescent="0.25">
      <c r="A32" t="s">
        <v>61</v>
      </c>
      <c r="B32">
        <v>63</v>
      </c>
      <c r="C32">
        <v>31</v>
      </c>
      <c r="D32">
        <f>IFERROR(VLOOKUP(A32,MalRout2019!A:B,2,0), )</f>
        <v>2</v>
      </c>
      <c r="E32">
        <f t="shared" si="0"/>
        <v>29</v>
      </c>
      <c r="F32">
        <f t="shared" si="1"/>
        <v>841</v>
      </c>
      <c r="H32">
        <f>IFERROR(VLOOKUP(A32,MalRout2019!A:C,3,0), )</f>
        <v>5.4196473639221553E-2</v>
      </c>
    </row>
    <row r="33" spans="1:8" x14ac:dyDescent="0.25">
      <c r="A33" t="s">
        <v>38</v>
      </c>
      <c r="B33">
        <v>64</v>
      </c>
      <c r="C33">
        <v>32</v>
      </c>
      <c r="D33">
        <f>IFERROR(VLOOKUP(A33,MalRout2019!A:B,2,0), )</f>
        <v>28</v>
      </c>
      <c r="E33">
        <f t="shared" si="0"/>
        <v>4</v>
      </c>
      <c r="F33">
        <f t="shared" si="1"/>
        <v>16</v>
      </c>
      <c r="H33">
        <f>IFERROR(VLOOKUP(A33,MalRout2019!A:C,3,0), )</f>
        <v>0.25772149812895506</v>
      </c>
    </row>
    <row r="34" spans="1:8" x14ac:dyDescent="0.25">
      <c r="A34" t="s">
        <v>42</v>
      </c>
      <c r="B34">
        <v>65</v>
      </c>
      <c r="C34">
        <v>33</v>
      </c>
      <c r="D34">
        <f>IFERROR(VLOOKUP(A34,MalRout2019!A:B,2,0), )</f>
        <v>27</v>
      </c>
      <c r="E34">
        <f t="shared" si="0"/>
        <v>6</v>
      </c>
      <c r="F34">
        <f t="shared" si="1"/>
        <v>36</v>
      </c>
      <c r="H34">
        <f>IFERROR(VLOOKUP(A34,MalRout2019!A:C,3,0), )</f>
        <v>0.24957851078792159</v>
      </c>
    </row>
    <row r="35" spans="1:8" x14ac:dyDescent="0.25">
      <c r="A35" t="s">
        <v>17</v>
      </c>
      <c r="B35">
        <v>66</v>
      </c>
      <c r="C35">
        <v>34</v>
      </c>
      <c r="D35">
        <f>IFERROR(VLOOKUP(A35,MalRout2019!A:B,2,0), )</f>
        <v>23</v>
      </c>
      <c r="E35">
        <f t="shared" si="0"/>
        <v>11</v>
      </c>
      <c r="F35">
        <f t="shared" si="1"/>
        <v>121</v>
      </c>
      <c r="H35">
        <f>IFERROR(VLOOKUP(A35,MalRout2019!A:C,3,0), )</f>
        <v>0.21572810135986481</v>
      </c>
    </row>
    <row r="36" spans="1:8" x14ac:dyDescent="0.25">
      <c r="A36" t="s">
        <v>39</v>
      </c>
      <c r="B36">
        <v>66</v>
      </c>
      <c r="C36">
        <v>35</v>
      </c>
      <c r="D36">
        <f>IFERROR(VLOOKUP(A36,MalRout2019!A:B,2,0), )</f>
        <v>14</v>
      </c>
      <c r="E36">
        <f t="shared" si="0"/>
        <v>21</v>
      </c>
      <c r="F36">
        <f t="shared" si="1"/>
        <v>441</v>
      </c>
      <c r="H36">
        <f>IFERROR(VLOOKUP(A36,MalRout2019!A:C,3,0), )</f>
        <v>0.15840219761184821</v>
      </c>
    </row>
    <row r="37" spans="1:8" x14ac:dyDescent="0.25">
      <c r="A37" t="s">
        <v>34</v>
      </c>
      <c r="B37">
        <v>67</v>
      </c>
      <c r="C37">
        <v>36</v>
      </c>
      <c r="D37">
        <f>IFERROR(VLOOKUP(A37,MalRout2019!A:B,2,0), )</f>
        <v>11</v>
      </c>
      <c r="E37">
        <f t="shared" si="0"/>
        <v>25</v>
      </c>
      <c r="F37">
        <f t="shared" si="1"/>
        <v>625</v>
      </c>
      <c r="H37">
        <f>IFERROR(VLOOKUP(A37,MalRout2019!A:C,3,0), )</f>
        <v>9.7339619302185473E-2</v>
      </c>
    </row>
    <row r="38" spans="1:8" x14ac:dyDescent="0.25">
      <c r="A38" t="s">
        <v>46</v>
      </c>
      <c r="B38">
        <v>67</v>
      </c>
      <c r="C38">
        <v>37</v>
      </c>
      <c r="D38">
        <f>IFERROR(VLOOKUP(A38,MalRout2019!A:B,2,0), )</f>
        <v>56</v>
      </c>
      <c r="E38">
        <f t="shared" si="0"/>
        <v>-19</v>
      </c>
      <c r="F38">
        <f t="shared" si="1"/>
        <v>361</v>
      </c>
      <c r="H38">
        <f>IFERROR(VLOOKUP(A38,MalRout2019!A:C,3,0), )</f>
        <v>0.44978927106150479</v>
      </c>
    </row>
    <row r="39" spans="1:8" x14ac:dyDescent="0.25">
      <c r="A39" t="s">
        <v>31</v>
      </c>
      <c r="B39">
        <v>68</v>
      </c>
      <c r="C39">
        <v>38</v>
      </c>
      <c r="D39">
        <f>IFERROR(VLOOKUP(A39,MalRout2019!A:B,2,0), )</f>
        <v>60</v>
      </c>
      <c r="E39">
        <f t="shared" si="0"/>
        <v>-22</v>
      </c>
      <c r="F39">
        <f t="shared" si="1"/>
        <v>484</v>
      </c>
      <c r="H39">
        <f>IFERROR(VLOOKUP(A39,MalRout2019!A:C,3,0), )</f>
        <v>0.48031791431791826</v>
      </c>
    </row>
    <row r="40" spans="1:8" x14ac:dyDescent="0.25">
      <c r="A40" t="s">
        <v>37</v>
      </c>
      <c r="B40">
        <v>69</v>
      </c>
      <c r="C40">
        <v>39</v>
      </c>
      <c r="D40">
        <f>IFERROR(VLOOKUP(A40,MalRout2019!A:B,2,0), )</f>
        <v>33</v>
      </c>
      <c r="E40">
        <f t="shared" si="0"/>
        <v>6</v>
      </c>
      <c r="F40">
        <f t="shared" si="1"/>
        <v>36</v>
      </c>
      <c r="H40">
        <f>IFERROR(VLOOKUP(A40,MalRout2019!A:C,3,0), )</f>
        <v>0.27617127000942593</v>
      </c>
    </row>
    <row r="41" spans="1:8" x14ac:dyDescent="0.25">
      <c r="A41" t="s">
        <v>13</v>
      </c>
      <c r="B41">
        <v>70</v>
      </c>
      <c r="C41">
        <v>40</v>
      </c>
      <c r="D41">
        <f>IFERROR(VLOOKUP(A41,MalRout2019!A:B,2,0), )</f>
        <v>59</v>
      </c>
      <c r="E41">
        <f t="shared" si="0"/>
        <v>-19</v>
      </c>
      <c r="F41">
        <f t="shared" si="1"/>
        <v>361</v>
      </c>
      <c r="H41">
        <f>IFERROR(VLOOKUP(A41,MalRout2019!A:C,3,0), )</f>
        <v>0.47829722715248751</v>
      </c>
    </row>
    <row r="42" spans="1:8" x14ac:dyDescent="0.25">
      <c r="A42" t="s">
        <v>1</v>
      </c>
      <c r="B42">
        <v>73</v>
      </c>
      <c r="C42">
        <v>41</v>
      </c>
      <c r="D42">
        <f>IFERROR(VLOOKUP(A42,MalRout2019!A:B,2,0), )</f>
        <v>26</v>
      </c>
      <c r="E42">
        <f t="shared" si="0"/>
        <v>15</v>
      </c>
      <c r="F42">
        <f t="shared" si="1"/>
        <v>225</v>
      </c>
      <c r="H42">
        <f>IFERROR(VLOOKUP(A42,MalRout2019!A:C,3,0), )</f>
        <v>0.24452610575104855</v>
      </c>
    </row>
    <row r="43" spans="1:8" x14ac:dyDescent="0.25">
      <c r="A43" t="s">
        <v>40</v>
      </c>
      <c r="B43">
        <v>73</v>
      </c>
      <c r="C43">
        <v>42</v>
      </c>
      <c r="D43">
        <f>IFERROR(VLOOKUP(A43,MalRout2019!A:B,2,0), )</f>
        <v>21</v>
      </c>
      <c r="E43">
        <f t="shared" si="0"/>
        <v>21</v>
      </c>
      <c r="F43">
        <f t="shared" si="1"/>
        <v>441</v>
      </c>
      <c r="H43">
        <f>IFERROR(VLOOKUP(A43,MalRout2019!A:C,3,0), )</f>
        <v>0.21262835061380903</v>
      </c>
    </row>
    <row r="44" spans="1:8" x14ac:dyDescent="0.25">
      <c r="A44" t="s">
        <v>62</v>
      </c>
      <c r="B44">
        <v>74</v>
      </c>
      <c r="C44">
        <v>43</v>
      </c>
      <c r="D44">
        <f>IFERROR(VLOOKUP(A44,MalRout2019!A:B,2,0), )</f>
        <v>4</v>
      </c>
      <c r="E44">
        <f t="shared" si="0"/>
        <v>39</v>
      </c>
      <c r="F44">
        <f t="shared" si="1"/>
        <v>1521</v>
      </c>
      <c r="H44">
        <f>IFERROR(VLOOKUP(A44,MalRout2019!A:C,3,0), )</f>
        <v>5.9208192069128571E-2</v>
      </c>
    </row>
    <row r="45" spans="1:8" x14ac:dyDescent="0.25">
      <c r="A45" t="s">
        <v>52</v>
      </c>
      <c r="B45">
        <v>76</v>
      </c>
      <c r="C45">
        <v>44</v>
      </c>
      <c r="D45">
        <f>IFERROR(VLOOKUP(A45,MalRout2019!A:B,2,0), )</f>
        <v>61</v>
      </c>
      <c r="E45">
        <f t="shared" si="0"/>
        <v>-17</v>
      </c>
      <c r="F45">
        <f t="shared" si="1"/>
        <v>289</v>
      </c>
      <c r="H45">
        <f>IFERROR(VLOOKUP(A45,MalRout2019!A:C,3,0), )</f>
        <v>0.50012248237693613</v>
      </c>
    </row>
    <row r="46" spans="1:8" x14ac:dyDescent="0.25">
      <c r="A46" t="s">
        <v>18</v>
      </c>
      <c r="B46">
        <v>77</v>
      </c>
      <c r="C46">
        <v>45</v>
      </c>
      <c r="D46">
        <f>IFERROR(VLOOKUP(A46,MalRout2019!A:B,2,0), )</f>
        <v>64</v>
      </c>
      <c r="E46">
        <f t="shared" si="0"/>
        <v>-19</v>
      </c>
      <c r="F46">
        <f t="shared" si="1"/>
        <v>361</v>
      </c>
      <c r="H46">
        <f>IFERROR(VLOOKUP(A46,MalRout2019!A:C,3,0), )</f>
        <v>0.69547840890817569</v>
      </c>
    </row>
    <row r="47" spans="1:8" x14ac:dyDescent="0.25">
      <c r="A47" t="s">
        <v>82</v>
      </c>
      <c r="B47">
        <v>77</v>
      </c>
      <c r="C47">
        <v>46</v>
      </c>
      <c r="D47">
        <f>IFERROR(VLOOKUP(A47,MalRout2019!A:B,2,0), )</f>
        <v>8</v>
      </c>
      <c r="E47">
        <f t="shared" si="0"/>
        <v>38</v>
      </c>
      <c r="F47">
        <f t="shared" si="1"/>
        <v>1444</v>
      </c>
      <c r="H47">
        <f>IFERROR(VLOOKUP(A47,MalRout2019!A:C,3,0), )</f>
        <v>8.0577838298095422E-2</v>
      </c>
    </row>
    <row r="48" spans="1:8" x14ac:dyDescent="0.25">
      <c r="A48" t="s">
        <v>50</v>
      </c>
      <c r="B48">
        <v>77</v>
      </c>
      <c r="C48">
        <v>47</v>
      </c>
      <c r="D48">
        <f>IFERROR(VLOOKUP(A48,MalRout2019!A:B,2,0), )</f>
        <v>54</v>
      </c>
      <c r="E48">
        <f t="shared" si="0"/>
        <v>-7</v>
      </c>
      <c r="F48">
        <f t="shared" si="1"/>
        <v>49</v>
      </c>
      <c r="H48">
        <f>IFERROR(VLOOKUP(A48,MalRout2019!A:C,3,0), )</f>
        <v>0.43410142491489356</v>
      </c>
    </row>
    <row r="49" spans="1:8" x14ac:dyDescent="0.25">
      <c r="A49" t="s">
        <v>55</v>
      </c>
      <c r="B49">
        <v>78</v>
      </c>
      <c r="C49">
        <v>48</v>
      </c>
      <c r="D49">
        <f>IFERROR(VLOOKUP(A49,MalRout2019!A:B,2,0), )</f>
        <v>47</v>
      </c>
      <c r="E49">
        <f t="shared" si="0"/>
        <v>1</v>
      </c>
      <c r="F49">
        <f t="shared" si="1"/>
        <v>1</v>
      </c>
      <c r="H49">
        <f>IFERROR(VLOOKUP(A49,MalRout2019!A:C,3,0), )</f>
        <v>0.37514345593029114</v>
      </c>
    </row>
    <row r="50" spans="1:8" x14ac:dyDescent="0.25">
      <c r="A50" t="s">
        <v>44</v>
      </c>
      <c r="B50">
        <v>79</v>
      </c>
      <c r="C50">
        <v>49</v>
      </c>
      <c r="D50">
        <f>IFERROR(VLOOKUP(A50,MalRout2019!A:B,2,0), )</f>
        <v>3</v>
      </c>
      <c r="E50">
        <f t="shared" si="0"/>
        <v>46</v>
      </c>
      <c r="F50">
        <f t="shared" si="1"/>
        <v>2116</v>
      </c>
      <c r="H50">
        <f>IFERROR(VLOOKUP(A50,MalRout2019!A:C,3,0), )</f>
        <v>5.6004321599999997E-2</v>
      </c>
    </row>
    <row r="51" spans="1:8" x14ac:dyDescent="0.25">
      <c r="A51" t="s">
        <v>59</v>
      </c>
      <c r="B51">
        <v>81</v>
      </c>
      <c r="C51">
        <v>50</v>
      </c>
      <c r="D51">
        <f>IFERROR(VLOOKUP(A51,MalRout2019!A:B,2,0), )</f>
        <v>24</v>
      </c>
      <c r="E51">
        <f t="shared" si="0"/>
        <v>26</v>
      </c>
      <c r="F51">
        <f t="shared" si="1"/>
        <v>676</v>
      </c>
      <c r="H51">
        <f>IFERROR(VLOOKUP(A51,MalRout2019!A:C,3,0), )</f>
        <v>0.24099984906238114</v>
      </c>
    </row>
    <row r="52" spans="1:8" x14ac:dyDescent="0.25">
      <c r="A52" t="s">
        <v>11</v>
      </c>
      <c r="B52">
        <v>83</v>
      </c>
      <c r="C52">
        <v>51</v>
      </c>
      <c r="D52">
        <f>IFERROR(VLOOKUP(A52,MalRout2019!A:B,2,0), )</f>
        <v>22</v>
      </c>
      <c r="E52">
        <f t="shared" si="0"/>
        <v>29</v>
      </c>
      <c r="F52">
        <f t="shared" si="1"/>
        <v>841</v>
      </c>
      <c r="H52">
        <f>IFERROR(VLOOKUP(A52,MalRout2019!A:C,3,0), )</f>
        <v>0.21368013442409328</v>
      </c>
    </row>
    <row r="53" spans="1:8" x14ac:dyDescent="0.25">
      <c r="A53" t="s">
        <v>77</v>
      </c>
      <c r="B53">
        <v>83</v>
      </c>
      <c r="C53">
        <v>52</v>
      </c>
      <c r="D53">
        <f>IFERROR(VLOOKUP(A53,MalRout2019!A:B,2,0), )</f>
        <v>63</v>
      </c>
      <c r="E53">
        <f t="shared" si="0"/>
        <v>-11</v>
      </c>
      <c r="F53">
        <f t="shared" si="1"/>
        <v>121</v>
      </c>
      <c r="H53">
        <f>IFERROR(VLOOKUP(A53,MalRout2019!A:C,3,0), )</f>
        <v>0.66780234595029841</v>
      </c>
    </row>
    <row r="54" spans="1:8" x14ac:dyDescent="0.25">
      <c r="A54" t="s">
        <v>60</v>
      </c>
      <c r="B54">
        <v>84</v>
      </c>
      <c r="C54">
        <v>53</v>
      </c>
      <c r="D54">
        <f>IFERROR(VLOOKUP(A54,MalRout2019!A:B,2,0), )</f>
        <v>62</v>
      </c>
      <c r="E54">
        <f t="shared" si="0"/>
        <v>-9</v>
      </c>
      <c r="F54">
        <f t="shared" si="1"/>
        <v>81</v>
      </c>
      <c r="H54">
        <f>IFERROR(VLOOKUP(A54,MalRout2019!A:C,3,0), )</f>
        <v>0.58799610187447127</v>
      </c>
    </row>
    <row r="55" spans="1:8" x14ac:dyDescent="0.25">
      <c r="A55" t="s">
        <v>32</v>
      </c>
      <c r="B55">
        <v>85</v>
      </c>
      <c r="C55">
        <v>54</v>
      </c>
      <c r="D55">
        <f>IFERROR(VLOOKUP(A55,MalRout2019!A:B,2,0), )</f>
        <v>31</v>
      </c>
      <c r="E55">
        <f t="shared" si="0"/>
        <v>23</v>
      </c>
      <c r="F55">
        <f t="shared" si="1"/>
        <v>529</v>
      </c>
      <c r="H55">
        <f>IFERROR(VLOOKUP(A55,MalRout2019!A:C,3,0), )</f>
        <v>0.26188879634249512</v>
      </c>
    </row>
    <row r="56" spans="1:8" x14ac:dyDescent="0.25">
      <c r="A56" t="s">
        <v>20</v>
      </c>
      <c r="B56">
        <v>86</v>
      </c>
      <c r="C56">
        <v>55</v>
      </c>
      <c r="D56">
        <f>IFERROR(VLOOKUP(A56,MalRout2019!A:B,2,0), )</f>
        <v>51</v>
      </c>
      <c r="E56">
        <f t="shared" si="0"/>
        <v>4</v>
      </c>
      <c r="F56">
        <f t="shared" si="1"/>
        <v>16</v>
      </c>
      <c r="H56">
        <f>IFERROR(VLOOKUP(A56,MalRout2019!A:C,3,0), )</f>
        <v>0.42201010161213615</v>
      </c>
    </row>
    <row r="57" spans="1:8" x14ac:dyDescent="0.25">
      <c r="A57" t="s">
        <v>45</v>
      </c>
      <c r="B57">
        <v>86</v>
      </c>
      <c r="C57">
        <v>56</v>
      </c>
      <c r="D57">
        <f>IFERROR(VLOOKUP(A57,MalRout2019!A:B,2,0), )</f>
        <v>44</v>
      </c>
      <c r="E57">
        <f t="shared" si="0"/>
        <v>12</v>
      </c>
      <c r="F57">
        <f t="shared" si="1"/>
        <v>144</v>
      </c>
      <c r="H57">
        <f>IFERROR(VLOOKUP(A57,MalRout2019!A:C,3,0), )</f>
        <v>0.35533125089561857</v>
      </c>
    </row>
    <row r="58" spans="1:8" x14ac:dyDescent="0.25">
      <c r="A58" t="s">
        <v>49</v>
      </c>
      <c r="B58">
        <v>86</v>
      </c>
      <c r="C58">
        <v>57</v>
      </c>
      <c r="D58">
        <f>IFERROR(VLOOKUP(A58,MalRout2019!A:B,2,0), )</f>
        <v>12</v>
      </c>
      <c r="E58">
        <f t="shared" si="0"/>
        <v>45</v>
      </c>
      <c r="F58">
        <f t="shared" si="1"/>
        <v>2025</v>
      </c>
      <c r="H58">
        <f>IFERROR(VLOOKUP(A58,MalRout2019!A:C,3,0), )</f>
        <v>0.11612301901223582</v>
      </c>
    </row>
    <row r="59" spans="1:8" x14ac:dyDescent="0.25">
      <c r="A59" t="s">
        <v>8</v>
      </c>
      <c r="B59">
        <v>87</v>
      </c>
      <c r="C59">
        <v>58</v>
      </c>
      <c r="D59">
        <f>IFERROR(VLOOKUP(A59,MalRout2019!A:B,2,0), )</f>
        <v>45</v>
      </c>
      <c r="E59">
        <f t="shared" si="0"/>
        <v>13</v>
      </c>
      <c r="F59">
        <f t="shared" si="1"/>
        <v>169</v>
      </c>
      <c r="H59">
        <f>IFERROR(VLOOKUP(A59,MalRout2019!A:C,3,0), )</f>
        <v>0.35758962305000419</v>
      </c>
    </row>
    <row r="60" spans="1:8" x14ac:dyDescent="0.25">
      <c r="A60" t="s">
        <v>15</v>
      </c>
      <c r="B60">
        <v>87</v>
      </c>
      <c r="C60">
        <v>59</v>
      </c>
      <c r="D60">
        <f>IFERROR(VLOOKUP(A60,MalRout2019!A:B,2,0), )</f>
        <v>53</v>
      </c>
      <c r="E60">
        <f t="shared" si="0"/>
        <v>6</v>
      </c>
      <c r="F60">
        <f t="shared" si="1"/>
        <v>36</v>
      </c>
      <c r="H60">
        <f>IFERROR(VLOOKUP(A60,MalRout2019!A:C,3,0), )</f>
        <v>0.43103289146894153</v>
      </c>
    </row>
    <row r="61" spans="1:8" x14ac:dyDescent="0.25">
      <c r="A61" t="s">
        <v>22</v>
      </c>
      <c r="B61">
        <v>87</v>
      </c>
      <c r="C61">
        <v>60</v>
      </c>
      <c r="D61">
        <f>IFERROR(VLOOKUP(A61,MalRout2019!A:B,2,0), )</f>
        <v>55</v>
      </c>
      <c r="E61">
        <f t="shared" si="0"/>
        <v>5</v>
      </c>
      <c r="F61">
        <f t="shared" si="1"/>
        <v>25</v>
      </c>
      <c r="H61">
        <f>IFERROR(VLOOKUP(A61,MalRout2019!A:C,3,0), )</f>
        <v>0.44165296377227903</v>
      </c>
    </row>
    <row r="62" spans="1:8" x14ac:dyDescent="0.25">
      <c r="A62" t="s">
        <v>7</v>
      </c>
      <c r="B62">
        <v>90</v>
      </c>
      <c r="C62">
        <v>61</v>
      </c>
      <c r="D62">
        <f>IFERROR(VLOOKUP(A62,MalRout2019!A:B,2,0), )</f>
        <v>16</v>
      </c>
      <c r="E62">
        <f t="shared" si="0"/>
        <v>45</v>
      </c>
      <c r="F62">
        <f t="shared" si="1"/>
        <v>2025</v>
      </c>
      <c r="H62">
        <f>IFERROR(VLOOKUP(A62,MalRout2019!A:C,3,0), )</f>
        <v>0.18325795742722312</v>
      </c>
    </row>
    <row r="63" spans="1:8" x14ac:dyDescent="0.25">
      <c r="A63" t="s">
        <v>80</v>
      </c>
      <c r="B63">
        <v>90</v>
      </c>
      <c r="C63">
        <v>62</v>
      </c>
      <c r="D63">
        <f>IFERROR(VLOOKUP(A63,MalRout2019!A:B,2,0), )</f>
        <v>52</v>
      </c>
      <c r="E63">
        <f t="shared" si="0"/>
        <v>10</v>
      </c>
      <c r="F63">
        <f t="shared" si="1"/>
        <v>100</v>
      </c>
      <c r="H63">
        <f>IFERROR(VLOOKUP(A63,MalRout2019!A:C,3,0), )</f>
        <v>0.42376993087078674</v>
      </c>
    </row>
    <row r="64" spans="1:8" x14ac:dyDescent="0.25">
      <c r="A64" t="s">
        <v>78</v>
      </c>
      <c r="B64">
        <v>90</v>
      </c>
      <c r="C64">
        <v>63</v>
      </c>
      <c r="D64">
        <f>IFERROR(VLOOKUP(A64,MalRout2019!A:B,2,0), )</f>
        <v>38</v>
      </c>
      <c r="E64">
        <f t="shared" si="0"/>
        <v>25</v>
      </c>
      <c r="F64">
        <f t="shared" si="1"/>
        <v>625</v>
      </c>
      <c r="H64">
        <f>IFERROR(VLOOKUP(A64,MalRout2019!A:C,3,0), )</f>
        <v>0.34071249857998154</v>
      </c>
    </row>
    <row r="65" spans="1:8" x14ac:dyDescent="0.25">
      <c r="A65" t="s">
        <v>58</v>
      </c>
      <c r="B65">
        <v>95</v>
      </c>
      <c r="C65">
        <v>64</v>
      </c>
      <c r="D65">
        <f>IFERROR(VLOOKUP(A65,MalRout2019!A:B,2,0), )</f>
        <v>7</v>
      </c>
      <c r="E65">
        <f t="shared" si="0"/>
        <v>57</v>
      </c>
      <c r="F65">
        <f t="shared" si="1"/>
        <v>3249</v>
      </c>
      <c r="H65">
        <f>IFERROR(VLOOKUP(A65,MalRout2019!A:C,3,0), )</f>
        <v>6.8919229874421589E-2</v>
      </c>
    </row>
    <row r="66" spans="1:8" x14ac:dyDescent="0.25">
      <c r="F66">
        <f>SUM(F2:F65)</f>
        <v>38618</v>
      </c>
    </row>
    <row r="67" spans="1:8" x14ac:dyDescent="0.25">
      <c r="F67">
        <f>64*(64^2-1)</f>
        <v>262080</v>
      </c>
    </row>
    <row r="68" spans="1:8" x14ac:dyDescent="0.25">
      <c r="F68">
        <f>1-((6*F66)/F67)</f>
        <v>0.11588827838827842</v>
      </c>
      <c r="H68">
        <f>CORREL(B2:B65,H2:H65)</f>
        <v>9.9566960935347518E-2</v>
      </c>
    </row>
  </sheetData>
  <sortState xmlns:xlrd2="http://schemas.microsoft.com/office/spreadsheetml/2017/richdata2" ref="A2:B65">
    <sortCondition ref="B2:B6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c35e2d04-db00-4c32-92ef-5c850c76cd43" xsi:nil="true"/>
    <DocumentDescription xmlns="bbeb8e2e-daad-4c9b-b304-1c3eab47a3c8" xsi:nil="true"/>
    <DocumentGroup xmlns="83dd29aa-65c1-4a57-8a59-44e3dbcdc3a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72D5037F2EA664DBFC5187AA8D6B65C00A3340CEDB5DA7E4B9BB96631FD89FF21" ma:contentTypeVersion="7" ma:contentTypeDescription="" ma:contentTypeScope="" ma:versionID="bd1ef9963cf2a2e7e91ecbe90abdc46d">
  <xsd:schema xmlns:xsd="http://www.w3.org/2001/XMLSchema" xmlns:xs="http://www.w3.org/2001/XMLSchema" xmlns:p="http://schemas.microsoft.com/office/2006/metadata/properties" xmlns:ns2="bbeb8e2e-daad-4c9b-b304-1c3eab47a3c8" xmlns:ns3="c35e2d04-db00-4c32-92ef-5c850c76cd43" xmlns:ns4="83dd29aa-65c1-4a57-8a59-44e3dbcdc3a0" xmlns:ns5="34c09e02-ee14-4df8-b4da-da82f6bef5e6" targetNamespace="http://schemas.microsoft.com/office/2006/metadata/properties" ma:root="true" ma:fieldsID="c4316eafdb6baf2714cef7a8594a8608" ns2:_="" ns3:_="" ns4:_="" ns5:_="">
    <xsd:import namespace="bbeb8e2e-daad-4c9b-b304-1c3eab47a3c8"/>
    <xsd:import namespace="c35e2d04-db00-4c32-92ef-5c850c76cd43"/>
    <xsd:import namespace="83dd29aa-65c1-4a57-8a59-44e3dbcdc3a0"/>
    <xsd:import namespace="34c09e02-ee14-4df8-b4da-da82f6bef5e6"/>
    <xsd:element name="properties">
      <xsd:complexType>
        <xsd:sequence>
          <xsd:element name="documentManagement">
            <xsd:complexType>
              <xsd:all>
                <xsd:element ref="ns2:DocumentDescription" minOccurs="0"/>
                <xsd:element ref="ns3:DocumentType" minOccurs="0"/>
                <xsd:element ref="ns4:DocumentGroup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2:SharedWithUsers" minOccurs="0"/>
                <xsd:element ref="ns2:SharedWithDetails" minOccurs="0"/>
                <xsd:element ref="ns5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b8e2e-daad-4c9b-b304-1c3eab47a3c8" elementFormDefault="qualified">
    <xsd:import namespace="http://schemas.microsoft.com/office/2006/documentManagement/types"/>
    <xsd:import namespace="http://schemas.microsoft.com/office/infopath/2007/PartnerControls"/>
    <xsd:element name="DocumentDescription" ma:index="8" nillable="true" ma:displayName="Document Description" ma:internalName="DocumentDescription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e2d04-db00-4c32-92ef-5c850c76cd43" elementFormDefault="qualified">
    <xsd:import namespace="http://schemas.microsoft.com/office/2006/documentManagement/types"/>
    <xsd:import namespace="http://schemas.microsoft.com/office/infopath/2007/PartnerControls"/>
    <xsd:element name="DocumentType" ma:index="9" nillable="true" ma:displayName="Document Type" ma:list="{80ccf61b-3f05-4dac-9cd4-89b85d0d823d}" ma:internalName="DocumentType" ma:showField="Title" ma:web="c35e2d04-db00-4c32-92ef-5c850c76cd43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dd29aa-65c1-4a57-8a59-44e3dbcdc3a0" elementFormDefault="qualified">
    <xsd:import namespace="http://schemas.microsoft.com/office/2006/documentManagement/types"/>
    <xsd:import namespace="http://schemas.microsoft.com/office/infopath/2007/PartnerControls"/>
    <xsd:element name="DocumentGroup" ma:index="10" nillable="true" ma:displayName="Document Group" ma:list="{F75C1662-0286-4137-B839-709CA883C921}" ma:internalName="DocumentGroup" ma:showField="Title" ma:web="{5e53f177-0c69-46d6-a275-1d40a9a8e861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09e02-ee14-4df8-b4da-da82f6be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30D5F0-77D7-4D96-AA50-17E5A7AA5F87}">
  <ds:schemaRefs>
    <ds:schemaRef ds:uri="http://schemas.microsoft.com/office/2006/metadata/properties"/>
    <ds:schemaRef ds:uri="http://schemas.microsoft.com/office/infopath/2007/PartnerControls"/>
    <ds:schemaRef ds:uri="c35e2d04-db00-4c32-92ef-5c850c76cd43"/>
    <ds:schemaRef ds:uri="bbeb8e2e-daad-4c9b-b304-1c3eab47a3c8"/>
    <ds:schemaRef ds:uri="83dd29aa-65c1-4a57-8a59-44e3dbcdc3a0"/>
  </ds:schemaRefs>
</ds:datastoreItem>
</file>

<file path=customXml/itemProps2.xml><?xml version="1.0" encoding="utf-8"?>
<ds:datastoreItem xmlns:ds="http://schemas.openxmlformats.org/officeDocument/2006/customXml" ds:itemID="{09F63946-DBCD-497D-A66C-7D2FAB518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b8e2e-daad-4c9b-b304-1c3eab47a3c8"/>
    <ds:schemaRef ds:uri="c35e2d04-db00-4c32-92ef-5c850c76cd43"/>
    <ds:schemaRef ds:uri="83dd29aa-65c1-4a57-8a59-44e3dbcdc3a0"/>
    <ds:schemaRef ds:uri="34c09e02-ee14-4df8-b4da-da82f6be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E44E48-64AF-4C77-9A9D-F8B314961E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MalRout2019</vt:lpstr>
      <vt:lpstr>GDP2017</vt:lpstr>
      <vt:lpstr>FOTN2018</vt:lpstr>
      <vt:lpstr>HFI2015Short</vt:lpstr>
      <vt:lpstr>HFI2016Short</vt:lpstr>
      <vt:lpstr>SoWL2018Short</vt:lpstr>
      <vt:lpstr>FOTP2017Short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Eks Dee</cp:lastModifiedBy>
  <dcterms:created xsi:type="dcterms:W3CDTF">2018-11-12T19:58:33Z</dcterms:created>
  <dcterms:modified xsi:type="dcterms:W3CDTF">2019-02-23T15:42:57Z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0x010100B72D5037F2EA664DBFC5187AA8D6B65C00A3340CEDB5DA7E4B9BB96631FD89FF21</vt:lpwstr>
  </property>
</Properties>
</file>