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kod\Desktop\STUDIA\sem6\PUE\projekt\projekt_repo\PCB\"/>
    </mc:Choice>
  </mc:AlternateContent>
  <xr:revisionPtr revIDLastSave="0" documentId="13_ncr:1_{D4A6CEF6-F851-46CD-AC93-57E51981D7A9}" xr6:coauthVersionLast="47" xr6:coauthVersionMax="47" xr10:uidLastSave="{00000000-0000-0000-0000-000000000000}"/>
  <bookViews>
    <workbookView xWindow="22932" yWindow="-108" windowWidth="30936" windowHeight="16776" xr2:uid="{546F6FA0-F2AB-4E2E-8AE7-49A1DBAD9802}"/>
  </bookViews>
  <sheets>
    <sheet name="PUE_sterownik_diod_RGB" sheetId="1" r:id="rId1"/>
  </sheets>
  <definedNames>
    <definedName name="_xlnm.Print_Titles" localSheetId="0">PUE_sterownik_diod_RGB!$1:$1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1" l="1"/>
  <c r="K24" i="1"/>
  <c r="I24" i="1"/>
  <c r="E24" i="1"/>
  <c r="I23" i="1"/>
  <c r="K22" i="1"/>
  <c r="I2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H18" i="1"/>
  <c r="I26" i="1" l="1"/>
</calcChain>
</file>

<file path=xl/sharedStrings.xml><?xml version="1.0" encoding="utf-8"?>
<sst xmlns="http://schemas.openxmlformats.org/spreadsheetml/2006/main" count="142" uniqueCount="117">
  <si>
    <t>Comment</t>
  </si>
  <si>
    <t>Description</t>
  </si>
  <si>
    <t>Designator</t>
  </si>
  <si>
    <t>Footprint</t>
  </si>
  <si>
    <t>LibRef</t>
  </si>
  <si>
    <t>Quantity</t>
  </si>
  <si>
    <t>1725656</t>
  </si>
  <si>
    <t>2-pin screw terminal block Connector</t>
  </si>
  <si>
    <t>BLUE, GREEN, RED, Vin</t>
  </si>
  <si>
    <t>GRM21BR71A106KE51L</t>
  </si>
  <si>
    <t>Capacitor, LED DRIVER</t>
  </si>
  <si>
    <t>C1, C2, C3, C4, C7, C8</t>
  </si>
  <si>
    <t>CAPC2012X145N</t>
  </si>
  <si>
    <t>Capacitor</t>
  </si>
  <si>
    <t>Capacitor, Capacitor X5R/X7R, 25V, Capacitor X5R/X7R, 6V/25V</t>
  </si>
  <si>
    <t>C5, C6, C9, C10, C11, C12, C13, C14, C15, C16, C17, C18, C19, C24, C31, C32</t>
  </si>
  <si>
    <t>Capacitor_0805</t>
  </si>
  <si>
    <t>CL21A106KAYNNNE</t>
  </si>
  <si>
    <t>CL21 Series 0805 10uF 25V ±10% Tolerance X5R Multilayer Ceramic Chip Capacitor</t>
  </si>
  <si>
    <t>C20, C21, C26, C27, C28, C30</t>
  </si>
  <si>
    <t>FP-CL21-IPC_A</t>
  </si>
  <si>
    <t>CMP-13271-002975-1</t>
  </si>
  <si>
    <t>C22, C23, C25, C29, C33, C34</t>
  </si>
  <si>
    <t>Capacitor_1206</t>
  </si>
  <si>
    <t>MBR0530</t>
  </si>
  <si>
    <t>D1, D2, D3</t>
  </si>
  <si>
    <t>FP-425-04-MFG</t>
  </si>
  <si>
    <t>1d6ec82d83fb6aee721767c19dac4b9</t>
  </si>
  <si>
    <t>18401 Waveshare</t>
  </si>
  <si>
    <t>E-PAPER display</t>
  </si>
  <si>
    <t>E-PAPER</t>
  </si>
  <si>
    <t>TPS92201ADRVR</t>
  </si>
  <si>
    <t>Integrated Circuit</t>
  </si>
  <si>
    <t>IC1, IC2, IC3</t>
  </si>
  <si>
    <t>SON65P200X200X80-7N</t>
  </si>
  <si>
    <t>SI1304BDL-T1-E3</t>
  </si>
  <si>
    <t>IC4</t>
  </si>
  <si>
    <t>SOT65P210X110-3N</t>
  </si>
  <si>
    <t>TLV61070ADBVR</t>
  </si>
  <si>
    <t>SOT95P280X145-6N</t>
  </si>
  <si>
    <t>SDER041H-2R2MS</t>
  </si>
  <si>
    <t>Inductor, LED Driver</t>
  </si>
  <si>
    <t>L1, L2, L3</t>
  </si>
  <si>
    <t>IND_SDER041H_CYN</t>
  </si>
  <si>
    <t>SRR5018-470Y</t>
  </si>
  <si>
    <t>Inductor</t>
  </si>
  <si>
    <t>L4</t>
  </si>
  <si>
    <t>IND_BOURNS_SRR5018</t>
  </si>
  <si>
    <t>74438357022</t>
  </si>
  <si>
    <t>74438357022 Fixed Ind 2.2UH 5.2A 26 Mohm SMD</t>
  </si>
  <si>
    <t>L5, L7, L8</t>
  </si>
  <si>
    <t>WE-MAPI_4030</t>
  </si>
  <si>
    <t>CMP-03913-81252529-2</t>
  </si>
  <si>
    <t>LQH3NPN2R2MMEL</t>
  </si>
  <si>
    <t>Wire Wound Ferrite Inductor for Power Lines 2.2μH ±20% 0.078Ω 2100mA 1212</t>
  </si>
  <si>
    <t>L6</t>
  </si>
  <si>
    <t>FP-LQH3NPH_ME-MFG</t>
  </si>
  <si>
    <t>CMP-06042-009066-1</t>
  </si>
  <si>
    <t>FSM4JSMATR</t>
  </si>
  <si>
    <t>Switch</t>
  </si>
  <si>
    <t>MCU_RESET</t>
  </si>
  <si>
    <t>Resistor</t>
  </si>
  <si>
    <t>Rsense, Resistor, Resistor 0805 1%</t>
  </si>
  <si>
    <t>R1, R2, R3, R4, R5, R6, R7, R8, R9, R11, R12, R13, R14, R15, R16, R17, R18</t>
  </si>
  <si>
    <t>Resistor_0805</t>
  </si>
  <si>
    <t>PGM5659D</t>
  </si>
  <si>
    <t>R10</t>
  </si>
  <si>
    <t>77311-118-04LF</t>
  </si>
  <si>
    <t>4-pin male goldpin header</t>
  </si>
  <si>
    <t>ST-LINK</t>
  </si>
  <si>
    <t>77311-118-04LF_AMP</t>
  </si>
  <si>
    <t>STM32F051K6T6</t>
  </si>
  <si>
    <t>ARM Cortex-M0 32-bit MCU, 32 KB Flash, 4 KB Internal RAM, 25 I/Os, 32-pin LQFP, -40 to 85 degC, Tray</t>
  </si>
  <si>
    <t>U1</t>
  </si>
  <si>
    <t>STM-LQFP32_L</t>
  </si>
  <si>
    <t>CMP-0304-00023-2</t>
  </si>
  <si>
    <t>TPS63001DRCT</t>
  </si>
  <si>
    <t>Buck-Boost Voltage Converter with 1.8 to 5.5 V Input and 3.3 V Output, -40 to 85 degC, 10-Pin SON (DRC), Green (RoHS &amp; no Sb/Br)</t>
  </si>
  <si>
    <t>U2</t>
  </si>
  <si>
    <t>DRC0010J_V</t>
  </si>
  <si>
    <t>CMP-0345-00002-2</t>
  </si>
  <si>
    <t>IC5, IC6, IC7</t>
  </si>
  <si>
    <t>Shop Link</t>
  </si>
  <si>
    <t>Price per one item [zł]</t>
  </si>
  <si>
    <t>Cost [zł]</t>
  </si>
  <si>
    <t>Price for 1000 item [zł]</t>
  </si>
  <si>
    <t>Cost (1000 items )[zł]</t>
  </si>
  <si>
    <t>'https://www.tme.eu/pl/en/details/cl21a106kaynnne/mlcc-smd-capacitors/samsung/</t>
  </si>
  <si>
    <t>https://www.mouser.pl/ProductDetail/STMicroelectronics/STM32F051K6T6?qs=GlLcxsc1hfEJzlasY4W3fw%3D%3D</t>
  </si>
  <si>
    <t>https://www.tme.eu/pl/en/details/tps63001drct/voltage-regulators-dc-dc-circuits/texas-instruments/</t>
  </si>
  <si>
    <t>https://www.mouser.pl/ProductDetail/Amphenol-FCI/77311-118-04LF?qs=5xI8GKdkXllkiIpMswfuYw%3D%3D</t>
  </si>
  <si>
    <t>https://www.tme.eu/pl/details/pgm5659d/fotorezystory/token/</t>
  </si>
  <si>
    <t>https://www.mouser.pl/ProductDetail/TE-Connectivity-Alcoswitch/FSM4JSMATR?qs=wvf%252BmaPDr9OW%2FGIpfy5A8Q%3D%3D</t>
  </si>
  <si>
    <t>https://www.mouser.pl/ProductDetail/Murata-Electronics/LQH3NPN2R2MMEL?qs=sGAEpiMZZMv126LJFLh8yxsLV1e5BhP1AwFQCrN2DqU%3D</t>
  </si>
  <si>
    <t>https://www.mouser.pl/ProductDetail/Wurth-Elektronik/74438357022?qs=AQlKX63v8RubbRasA1I44A%3D%3D</t>
  </si>
  <si>
    <t>https://www.mouser.pl/ProductDetail/Bourns/SRR5018-470Y?qs=s%252BX%2FYkvGCpGHbgkIdUzXHg%3D%3D</t>
  </si>
  <si>
    <t>https://www.digikey.com/en/products/detail/cyntec/SDER041H-2R2MS/10134861?curr=usd&amp;utm_campaign=buynow&amp;utm_medium=aggregator&amp;utm_source=octopart</t>
  </si>
  <si>
    <t>https://www.mouser.pl/ProductDetail/Texas-Instruments/TLV61070ADBVR?qs=T%252BzbugeAwjhLlT1empixsw%3D%3D</t>
  </si>
  <si>
    <t>https://www.mouser.pl/ProductDetail/Texas-Instruments/TPS92201ADRVR?qs=Z%252BL2brAPG1KZs1rryKr0Dw%3D%3D</t>
  </si>
  <si>
    <t>https://www.tme.eu/pl/en/details/wsh-18401/e-paper/waveshare/18401/</t>
  </si>
  <si>
    <t>https://www.mouser.pl/ProductDetail/Vishay-Semiconductors/SI2323DS-T1-E3?qs=jcx%252B0HVgj2Z84VwYjVEhjA%3D%3D&amp;utm_source=octopart&amp;utm_medium=aggregator&amp;utm_campaign=781-SI2323DS-T1-E3&amp;utm_content=Vishay</t>
  </si>
  <si>
    <t>MBR0530T1G</t>
  </si>
  <si>
    <t>https://www.mouser.pl/ProductDetail/onsemi/MBR0530T1G?qs=3JMERSakeboS%2FFOxJUMWeg%3D%3D</t>
  </si>
  <si>
    <t>https://www.mouser.pl/ProductDetail/Murata-Electronics/GRM21BR71A106KA73L?qs=eeBpzGFlv%252B%2Fh%252BWd0zJKWbA%3D%3D</t>
  </si>
  <si>
    <t>zamiennik: 81-GRM21BR71A106KA3L</t>
  </si>
  <si>
    <t>zamiennik: SI2323DS-T1-E3</t>
  </si>
  <si>
    <t>https://www.mouser.pl/ProductDetail/Phoenix-Contact/1725656?qs=sGAEpiMZZMvlX3nhDDO4AO%252BB0WtzXoGPTRQyUfYRH6s%3D</t>
  </si>
  <si>
    <t>różne wartości</t>
  </si>
  <si>
    <t xml:space="preserve">     &lt;--- Koszt komponentów jednej płytki kiedy robimy 1000 płytek</t>
  </si>
  <si>
    <t xml:space="preserve">              Koszt zakupu komponentów jednej płytki ---&gt;</t>
  </si>
  <si>
    <t xml:space="preserve">              Koszt wykonania jednej płytki na JLCPCB  ---&gt;</t>
  </si>
  <si>
    <t xml:space="preserve">                   Całkowity koszt ----&gt;</t>
  </si>
  <si>
    <t xml:space="preserve">&lt;--- Całkowity koszt </t>
  </si>
  <si>
    <t>koszt engineering fees</t>
  </si>
  <si>
    <t>Koszt płytki bez engineering fees -&gt;</t>
  </si>
  <si>
    <t>Wyliczone dla płytki bez engineering fees</t>
  </si>
  <si>
    <t xml:space="preserve">     &lt;--- Koszt jednej płytki kiedy robimy 1000 płytek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</si>
</sst>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\ &quot;zł&quot;"/>
  </numFmts>
  <fonts count="4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wrapText="1"/>
    </xf>
    <xf numFmtId="0" fontId="0" fillId="0" borderId="1" xfId="0" quotePrefix="1" applyBorder="1"/>
    <xf numFmtId="0" fontId="0" fillId="0" borderId="1" xfId="0" applyBorder="1"/>
    <xf numFmtId="164" fontId="0" fillId="0" borderId="1" xfId="0" quotePrefix="1" applyNumberFormat="1" applyBorder="1"/>
    <xf numFmtId="164" fontId="0" fillId="0" borderId="1" xfId="0" applyNumberFormat="1" applyBorder="1"/>
    <xf numFmtId="0" fontId="2" fillId="0" borderId="1" xfId="0" applyFont="1" applyBorder="1"/>
    <xf numFmtId="0" fontId="1" fillId="0" borderId="2" xfId="0" applyFont="1" applyBorder="1"/>
    <xf numFmtId="0" fontId="1" fillId="0" borderId="0" xfId="0" applyFont="1"/>
    <xf numFmtId="165" fontId="1" fillId="0" borderId="0" xfId="0" applyNumberFormat="1" applyFont="1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165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300D7-6649-4448-B9FC-E6D2F3832F64}">
  <dimension ref="A1:M27"/>
  <sheetViews>
    <sheetView tabSelected="1" zoomScale="115" zoomScaleNormal="115" workbookViewId="0">
      <selection activeCell="N18" sqref="N18"/>
    </sheetView>
  </sheetViews>
  <sheetFormatPr defaultRowHeight="14.4" x14ac:dyDescent="0.3"/>
  <cols>
    <col min="1" max="6" width="19" customWidth="1"/>
    <col min="7" max="7" width="16" customWidth="1"/>
    <col min="8" max="8" width="15" customWidth="1"/>
    <col min="9" max="9" width="11.44140625" customWidth="1"/>
    <col min="10" max="10" width="13.44140625" customWidth="1"/>
    <col min="11" max="11" width="11.44140625" customWidth="1"/>
  </cols>
  <sheetData>
    <row r="1" spans="1:12" s="1" customFormat="1" ht="30.6" customHeight="1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82</v>
      </c>
      <c r="H1" s="2" t="s">
        <v>83</v>
      </c>
      <c r="I1" s="2" t="s">
        <v>84</v>
      </c>
      <c r="J1" s="2" t="s">
        <v>85</v>
      </c>
      <c r="K1" s="2" t="s">
        <v>86</v>
      </c>
    </row>
    <row r="2" spans="1:12" ht="15" thickBot="1" x14ac:dyDescent="0.35">
      <c r="A2" s="3" t="s">
        <v>6</v>
      </c>
      <c r="B2" s="3" t="s">
        <v>7</v>
      </c>
      <c r="C2" s="3" t="s">
        <v>8</v>
      </c>
      <c r="D2" s="3" t="s">
        <v>6</v>
      </c>
      <c r="E2" s="3" t="s">
        <v>6</v>
      </c>
      <c r="F2" s="4">
        <v>4</v>
      </c>
      <c r="G2" s="3" t="s">
        <v>106</v>
      </c>
      <c r="H2" s="5">
        <v>6.84</v>
      </c>
      <c r="I2" s="5">
        <f>F2*H2</f>
        <v>27.36</v>
      </c>
      <c r="J2" s="5">
        <v>4.82</v>
      </c>
      <c r="K2" s="5">
        <f>F2*J2</f>
        <v>19.28</v>
      </c>
    </row>
    <row r="3" spans="1:12" ht="15" thickBot="1" x14ac:dyDescent="0.35">
      <c r="A3" s="3" t="s">
        <v>9</v>
      </c>
      <c r="B3" s="3" t="s">
        <v>10</v>
      </c>
      <c r="C3" s="3" t="s">
        <v>11</v>
      </c>
      <c r="D3" s="3" t="s">
        <v>12</v>
      </c>
      <c r="E3" s="3" t="s">
        <v>9</v>
      </c>
      <c r="F3" s="4">
        <v>6</v>
      </c>
      <c r="G3" s="3" t="s">
        <v>103</v>
      </c>
      <c r="H3" s="5">
        <v>0.61499999999999999</v>
      </c>
      <c r="I3" s="5">
        <f t="shared" ref="I3:I21" si="0">F3*H3</f>
        <v>3.69</v>
      </c>
      <c r="J3" s="5">
        <v>0.14199999999999999</v>
      </c>
      <c r="K3" s="5">
        <f t="shared" ref="K3:K21" si="1">F3*J3</f>
        <v>0.85199999999999987</v>
      </c>
      <c r="L3" t="s">
        <v>104</v>
      </c>
    </row>
    <row r="4" spans="1:12" ht="15" thickBot="1" x14ac:dyDescent="0.35">
      <c r="A4" s="3" t="s">
        <v>13</v>
      </c>
      <c r="B4" s="3" t="s">
        <v>14</v>
      </c>
      <c r="C4" s="3" t="s">
        <v>15</v>
      </c>
      <c r="D4" s="3" t="s">
        <v>16</v>
      </c>
      <c r="E4" s="3" t="s">
        <v>13</v>
      </c>
      <c r="F4" s="4">
        <v>16</v>
      </c>
      <c r="G4" s="7" t="s">
        <v>107</v>
      </c>
      <c r="H4" s="6">
        <v>1.7000000000000001E-2</v>
      </c>
      <c r="I4" s="5">
        <f t="shared" si="0"/>
        <v>0.27200000000000002</v>
      </c>
      <c r="J4" s="6">
        <v>1.7000000000000001E-2</v>
      </c>
      <c r="K4" s="5">
        <f t="shared" si="1"/>
        <v>0.27200000000000002</v>
      </c>
    </row>
    <row r="5" spans="1:12" ht="15" thickBot="1" x14ac:dyDescent="0.35">
      <c r="A5" s="3" t="s">
        <v>17</v>
      </c>
      <c r="B5" s="3" t="s">
        <v>18</v>
      </c>
      <c r="C5" s="3" t="s">
        <v>19</v>
      </c>
      <c r="D5" s="3" t="s">
        <v>20</v>
      </c>
      <c r="E5" s="3" t="s">
        <v>21</v>
      </c>
      <c r="F5" s="4">
        <v>6</v>
      </c>
      <c r="G5" s="4" t="s">
        <v>87</v>
      </c>
      <c r="H5" s="5">
        <v>0.55000000000000004</v>
      </c>
      <c r="I5" s="5">
        <f t="shared" si="0"/>
        <v>3.3000000000000003</v>
      </c>
      <c r="J5" s="5">
        <v>5.3100000000000001E-2</v>
      </c>
      <c r="K5" s="5">
        <f t="shared" si="1"/>
        <v>0.31859999999999999</v>
      </c>
    </row>
    <row r="6" spans="1:12" ht="15" thickBot="1" x14ac:dyDescent="0.35">
      <c r="A6" s="3" t="s">
        <v>13</v>
      </c>
      <c r="B6" s="3" t="s">
        <v>13</v>
      </c>
      <c r="C6" s="3" t="s">
        <v>22</v>
      </c>
      <c r="D6" s="3" t="s">
        <v>23</v>
      </c>
      <c r="E6" s="3" t="s">
        <v>13</v>
      </c>
      <c r="F6" s="4">
        <v>6</v>
      </c>
      <c r="G6" s="7" t="s">
        <v>107</v>
      </c>
      <c r="H6" s="6">
        <v>1.7000000000000001E-2</v>
      </c>
      <c r="I6" s="5">
        <f t="shared" si="0"/>
        <v>0.10200000000000001</v>
      </c>
      <c r="J6" s="6">
        <v>1.7000000000000001E-2</v>
      </c>
      <c r="K6" s="5">
        <f t="shared" si="1"/>
        <v>0.10200000000000001</v>
      </c>
    </row>
    <row r="7" spans="1:12" ht="15" thickBot="1" x14ac:dyDescent="0.35">
      <c r="A7" s="3" t="s">
        <v>24</v>
      </c>
      <c r="B7" s="3" t="s">
        <v>101</v>
      </c>
      <c r="C7" s="3" t="s">
        <v>25</v>
      </c>
      <c r="D7" s="3" t="s">
        <v>26</v>
      </c>
      <c r="E7" s="3" t="s">
        <v>27</v>
      </c>
      <c r="F7" s="4">
        <v>3</v>
      </c>
      <c r="G7" s="4" t="s">
        <v>102</v>
      </c>
      <c r="H7" s="6">
        <v>0.69699999999999995</v>
      </c>
      <c r="I7" s="5">
        <f t="shared" si="0"/>
        <v>2.0909999999999997</v>
      </c>
      <c r="J7" s="6">
        <v>0.32300000000000001</v>
      </c>
      <c r="K7" s="5">
        <f t="shared" si="1"/>
        <v>0.96900000000000008</v>
      </c>
    </row>
    <row r="8" spans="1:12" ht="15" thickBot="1" x14ac:dyDescent="0.35">
      <c r="A8" s="3" t="s">
        <v>28</v>
      </c>
      <c r="B8" s="3" t="s">
        <v>29</v>
      </c>
      <c r="C8" s="3" t="s">
        <v>30</v>
      </c>
      <c r="D8" s="3" t="s">
        <v>28</v>
      </c>
      <c r="E8" s="3" t="s">
        <v>28</v>
      </c>
      <c r="F8" s="4">
        <v>1</v>
      </c>
      <c r="G8" s="4" t="s">
        <v>99</v>
      </c>
      <c r="H8" s="6">
        <v>42.46</v>
      </c>
      <c r="I8" s="5">
        <f t="shared" si="0"/>
        <v>42.46</v>
      </c>
      <c r="J8" s="6">
        <v>39.229999999999997</v>
      </c>
      <c r="K8" s="5">
        <f t="shared" si="1"/>
        <v>39.229999999999997</v>
      </c>
    </row>
    <row r="9" spans="1:12" ht="15" thickBot="1" x14ac:dyDescent="0.35">
      <c r="A9" s="3" t="s">
        <v>31</v>
      </c>
      <c r="B9" s="3" t="s">
        <v>32</v>
      </c>
      <c r="C9" s="3" t="s">
        <v>33</v>
      </c>
      <c r="D9" s="3" t="s">
        <v>34</v>
      </c>
      <c r="E9" s="3" t="s">
        <v>31</v>
      </c>
      <c r="F9" s="4">
        <v>3</v>
      </c>
      <c r="G9" s="3" t="s">
        <v>98</v>
      </c>
      <c r="H9" s="5">
        <v>1.51</v>
      </c>
      <c r="I9" s="5">
        <f t="shared" si="0"/>
        <v>4.53</v>
      </c>
      <c r="J9" s="5">
        <v>0.49</v>
      </c>
      <c r="K9" s="5">
        <f t="shared" si="1"/>
        <v>1.47</v>
      </c>
    </row>
    <row r="10" spans="1:12" ht="15" thickBot="1" x14ac:dyDescent="0.35">
      <c r="A10" s="3" t="s">
        <v>35</v>
      </c>
      <c r="B10" s="3" t="s">
        <v>32</v>
      </c>
      <c r="C10" s="3" t="s">
        <v>36</v>
      </c>
      <c r="D10" s="3" t="s">
        <v>37</v>
      </c>
      <c r="E10" s="3" t="s">
        <v>35</v>
      </c>
      <c r="F10" s="4">
        <v>1</v>
      </c>
      <c r="G10" s="3" t="s">
        <v>100</v>
      </c>
      <c r="H10" s="5">
        <v>3.23</v>
      </c>
      <c r="I10" s="5">
        <f t="shared" si="0"/>
        <v>3.23</v>
      </c>
      <c r="J10" s="5">
        <v>1.84</v>
      </c>
      <c r="K10" s="5">
        <f t="shared" si="1"/>
        <v>1.84</v>
      </c>
      <c r="L10" t="s">
        <v>105</v>
      </c>
    </row>
    <row r="11" spans="1:12" ht="15" thickBot="1" x14ac:dyDescent="0.35">
      <c r="A11" s="3" t="s">
        <v>38</v>
      </c>
      <c r="B11" s="3" t="s">
        <v>32</v>
      </c>
      <c r="C11" s="3" t="s">
        <v>81</v>
      </c>
      <c r="D11" s="3" t="s">
        <v>39</v>
      </c>
      <c r="E11" s="3" t="s">
        <v>38</v>
      </c>
      <c r="F11" s="4">
        <v>3</v>
      </c>
      <c r="G11" s="3" t="s">
        <v>97</v>
      </c>
      <c r="H11" s="5">
        <v>1.55</v>
      </c>
      <c r="I11" s="5">
        <f t="shared" si="0"/>
        <v>4.6500000000000004</v>
      </c>
      <c r="J11" s="5">
        <v>0.70099999999999996</v>
      </c>
      <c r="K11" s="5">
        <f t="shared" si="1"/>
        <v>2.1029999999999998</v>
      </c>
    </row>
    <row r="12" spans="1:12" ht="15" thickBot="1" x14ac:dyDescent="0.35">
      <c r="A12" s="3" t="s">
        <v>40</v>
      </c>
      <c r="B12" s="3" t="s">
        <v>41</v>
      </c>
      <c r="C12" s="3" t="s">
        <v>42</v>
      </c>
      <c r="D12" s="3" t="s">
        <v>43</v>
      </c>
      <c r="E12" s="3" t="s">
        <v>40</v>
      </c>
      <c r="F12" s="4">
        <v>3</v>
      </c>
      <c r="G12" s="4" t="s">
        <v>96</v>
      </c>
      <c r="H12" s="6">
        <v>0.82</v>
      </c>
      <c r="I12" s="5">
        <f t="shared" si="0"/>
        <v>2.46</v>
      </c>
      <c r="J12" s="6">
        <v>0.4456</v>
      </c>
      <c r="K12" s="5">
        <f t="shared" si="1"/>
        <v>1.3368</v>
      </c>
    </row>
    <row r="13" spans="1:12" ht="15" thickBot="1" x14ac:dyDescent="0.35">
      <c r="A13" s="3" t="s">
        <v>44</v>
      </c>
      <c r="B13" s="3" t="s">
        <v>45</v>
      </c>
      <c r="C13" s="3" t="s">
        <v>46</v>
      </c>
      <c r="D13" s="3" t="s">
        <v>47</v>
      </c>
      <c r="E13" s="3" t="s">
        <v>44</v>
      </c>
      <c r="F13" s="4">
        <v>1</v>
      </c>
      <c r="G13" s="4" t="s">
        <v>95</v>
      </c>
      <c r="H13" s="6">
        <v>2.58</v>
      </c>
      <c r="I13" s="5">
        <f t="shared" si="0"/>
        <v>2.58</v>
      </c>
      <c r="J13" s="6">
        <v>1.38</v>
      </c>
      <c r="K13" s="5">
        <f t="shared" si="1"/>
        <v>1.38</v>
      </c>
    </row>
    <row r="14" spans="1:12" ht="15" thickBot="1" x14ac:dyDescent="0.35">
      <c r="A14" s="3" t="s">
        <v>48</v>
      </c>
      <c r="B14" s="3" t="s">
        <v>49</v>
      </c>
      <c r="C14" s="3" t="s">
        <v>50</v>
      </c>
      <c r="D14" s="3" t="s">
        <v>51</v>
      </c>
      <c r="E14" s="3" t="s">
        <v>52</v>
      </c>
      <c r="F14" s="4">
        <v>3</v>
      </c>
      <c r="G14" s="4" t="s">
        <v>94</v>
      </c>
      <c r="H14" s="6">
        <v>6.92</v>
      </c>
      <c r="I14" s="5">
        <f t="shared" si="0"/>
        <v>20.759999999999998</v>
      </c>
      <c r="J14" s="6">
        <v>4.47</v>
      </c>
      <c r="K14" s="5">
        <f t="shared" si="1"/>
        <v>13.41</v>
      </c>
    </row>
    <row r="15" spans="1:12" ht="15" thickBot="1" x14ac:dyDescent="0.35">
      <c r="A15" s="3" t="s">
        <v>53</v>
      </c>
      <c r="B15" s="3" t="s">
        <v>54</v>
      </c>
      <c r="C15" s="3" t="s">
        <v>55</v>
      </c>
      <c r="D15" s="3" t="s">
        <v>56</v>
      </c>
      <c r="E15" s="3" t="s">
        <v>57</v>
      </c>
      <c r="F15" s="4">
        <v>1</v>
      </c>
      <c r="G15" s="4" t="s">
        <v>93</v>
      </c>
      <c r="H15" s="6">
        <v>1.43</v>
      </c>
      <c r="I15" s="5">
        <f t="shared" si="0"/>
        <v>1.43</v>
      </c>
      <c r="J15" s="6">
        <v>0.67900000000000005</v>
      </c>
      <c r="K15" s="5">
        <f t="shared" si="1"/>
        <v>0.67900000000000005</v>
      </c>
    </row>
    <row r="16" spans="1:12" ht="15" thickBot="1" x14ac:dyDescent="0.35">
      <c r="A16" s="3" t="s">
        <v>58</v>
      </c>
      <c r="B16" s="3" t="s">
        <v>59</v>
      </c>
      <c r="C16" s="3" t="s">
        <v>60</v>
      </c>
      <c r="D16" s="3" t="s">
        <v>58</v>
      </c>
      <c r="E16" s="3" t="s">
        <v>58</v>
      </c>
      <c r="F16" s="4">
        <v>1</v>
      </c>
      <c r="G16" s="3" t="s">
        <v>92</v>
      </c>
      <c r="H16" s="5">
        <v>1.27</v>
      </c>
      <c r="I16" s="5">
        <f t="shared" si="0"/>
        <v>1.27</v>
      </c>
      <c r="J16" s="5">
        <v>0.67900000000000005</v>
      </c>
      <c r="K16" s="5">
        <f t="shared" si="1"/>
        <v>0.67900000000000005</v>
      </c>
    </row>
    <row r="17" spans="1:13" ht="15" thickBot="1" x14ac:dyDescent="0.35">
      <c r="A17" s="3" t="s">
        <v>61</v>
      </c>
      <c r="B17" s="3" t="s">
        <v>62</v>
      </c>
      <c r="C17" s="3" t="s">
        <v>63</v>
      </c>
      <c r="D17" s="3" t="s">
        <v>64</v>
      </c>
      <c r="E17" s="3" t="s">
        <v>61</v>
      </c>
      <c r="F17" s="4">
        <v>17</v>
      </c>
      <c r="G17" s="7" t="s">
        <v>107</v>
      </c>
      <c r="H17" s="6">
        <v>0.04</v>
      </c>
      <c r="I17" s="5">
        <f t="shared" si="0"/>
        <v>0.68</v>
      </c>
      <c r="J17" s="6">
        <v>0.04</v>
      </c>
      <c r="K17" s="5">
        <f t="shared" si="1"/>
        <v>0.68</v>
      </c>
    </row>
    <row r="18" spans="1:13" ht="15" thickBot="1" x14ac:dyDescent="0.35">
      <c r="A18" s="3" t="s">
        <v>65</v>
      </c>
      <c r="B18" s="3" t="s">
        <v>61</v>
      </c>
      <c r="C18" s="3" t="s">
        <v>66</v>
      </c>
      <c r="D18" s="3" t="s">
        <v>65</v>
      </c>
      <c r="E18" s="3" t="s">
        <v>65</v>
      </c>
      <c r="F18" s="4">
        <v>1</v>
      </c>
      <c r="G18" s="3" t="s">
        <v>91</v>
      </c>
      <c r="H18" s="5">
        <f>1.85/2</f>
        <v>0.92500000000000004</v>
      </c>
      <c r="I18" s="5">
        <f t="shared" si="0"/>
        <v>0.92500000000000004</v>
      </c>
      <c r="J18" s="5">
        <v>0.439</v>
      </c>
      <c r="K18" s="5">
        <f t="shared" si="1"/>
        <v>0.439</v>
      </c>
    </row>
    <row r="19" spans="1:13" ht="15" thickBot="1" x14ac:dyDescent="0.35">
      <c r="A19" s="3" t="s">
        <v>67</v>
      </c>
      <c r="B19" s="3" t="s">
        <v>68</v>
      </c>
      <c r="C19" s="3" t="s">
        <v>69</v>
      </c>
      <c r="D19" s="3" t="s">
        <v>70</v>
      </c>
      <c r="E19" s="3" t="s">
        <v>67</v>
      </c>
      <c r="F19" s="4">
        <v>1</v>
      </c>
      <c r="G19" s="4" t="s">
        <v>90</v>
      </c>
      <c r="H19" s="6">
        <v>1.43</v>
      </c>
      <c r="I19" s="5">
        <f t="shared" si="0"/>
        <v>1.43</v>
      </c>
      <c r="J19" s="6">
        <v>0.84699999999999998</v>
      </c>
      <c r="K19" s="5">
        <f t="shared" si="1"/>
        <v>0.84699999999999998</v>
      </c>
    </row>
    <row r="20" spans="1:13" ht="15" thickBot="1" x14ac:dyDescent="0.35">
      <c r="A20" s="3" t="s">
        <v>71</v>
      </c>
      <c r="B20" s="3" t="s">
        <v>72</v>
      </c>
      <c r="C20" s="3" t="s">
        <v>73</v>
      </c>
      <c r="D20" s="3" t="s">
        <v>74</v>
      </c>
      <c r="E20" s="3" t="s">
        <v>75</v>
      </c>
      <c r="F20" s="4">
        <v>1</v>
      </c>
      <c r="G20" s="4" t="s">
        <v>88</v>
      </c>
      <c r="H20" s="6">
        <v>16.920000000000002</v>
      </c>
      <c r="I20" s="5">
        <f t="shared" si="0"/>
        <v>16.920000000000002</v>
      </c>
      <c r="J20" s="6">
        <v>7.91</v>
      </c>
      <c r="K20" s="5">
        <f t="shared" si="1"/>
        <v>7.91</v>
      </c>
    </row>
    <row r="21" spans="1:13" ht="15" thickBot="1" x14ac:dyDescent="0.35">
      <c r="A21" s="3" t="s">
        <v>76</v>
      </c>
      <c r="B21" s="3" t="s">
        <v>77</v>
      </c>
      <c r="C21" s="3" t="s">
        <v>78</v>
      </c>
      <c r="D21" s="3" t="s">
        <v>79</v>
      </c>
      <c r="E21" s="3" t="s">
        <v>80</v>
      </c>
      <c r="F21" s="4">
        <v>1</v>
      </c>
      <c r="G21" s="4" t="s">
        <v>89</v>
      </c>
      <c r="H21" s="6">
        <v>11.14</v>
      </c>
      <c r="I21" s="5">
        <f t="shared" si="0"/>
        <v>11.14</v>
      </c>
      <c r="J21" s="6">
        <v>5.5</v>
      </c>
      <c r="K21" s="5">
        <f t="shared" si="1"/>
        <v>5.5</v>
      </c>
    </row>
    <row r="22" spans="1:13" x14ac:dyDescent="0.3">
      <c r="F22" s="8" t="s">
        <v>109</v>
      </c>
      <c r="H22" s="9"/>
      <c r="I22" s="10">
        <f>SUM(I2:I21)</f>
        <v>151.28000000000003</v>
      </c>
      <c r="J22" s="9"/>
      <c r="K22" s="10">
        <f>SUM(K2:K21)</f>
        <v>99.297399999999982</v>
      </c>
      <c r="L22" s="9" t="s">
        <v>108</v>
      </c>
    </row>
    <row r="23" spans="1:13" x14ac:dyDescent="0.3">
      <c r="F23" s="9" t="s">
        <v>110</v>
      </c>
      <c r="I23" s="10">
        <f>28.2*3.74</f>
        <v>105.468</v>
      </c>
    </row>
    <row r="24" spans="1:13" x14ac:dyDescent="0.3">
      <c r="D24" t="s">
        <v>113</v>
      </c>
      <c r="E24" s="14">
        <f>24*3.74</f>
        <v>89.76</v>
      </c>
      <c r="G24" s="9" t="s">
        <v>114</v>
      </c>
      <c r="I24" s="10">
        <f>(I23-E24)/5</f>
        <v>3.1415999999999995</v>
      </c>
      <c r="K24" s="9">
        <f>(566.3*3.74)/1000</f>
        <v>2.1179619999999999</v>
      </c>
      <c r="L24" s="9" t="s">
        <v>116</v>
      </c>
    </row>
    <row r="26" spans="1:13" x14ac:dyDescent="0.3">
      <c r="G26" s="11" t="s">
        <v>111</v>
      </c>
      <c r="H26" s="12"/>
      <c r="I26" s="10">
        <f>I22+I24</f>
        <v>154.42160000000004</v>
      </c>
      <c r="K26" s="10">
        <f>K22+K24</f>
        <v>101.41536199999999</v>
      </c>
      <c r="L26" s="11" t="s">
        <v>112</v>
      </c>
    </row>
    <row r="27" spans="1:13" x14ac:dyDescent="0.3">
      <c r="G27" s="13" t="s">
        <v>115</v>
      </c>
      <c r="H27" s="13"/>
      <c r="I27" s="13"/>
      <c r="J27" s="13"/>
      <c r="K27" s="13"/>
      <c r="L27" s="13"/>
      <c r="M27" s="13"/>
    </row>
  </sheetData>
  <mergeCells count="1">
    <mergeCell ref="G27:M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PUE_sterownik_diod_RGB</vt:lpstr>
      <vt:lpstr>PUE_sterownik_diod_RGB!Tytuły_wydruku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Nikodem Szafran</dc:creator>
  <cp:lastModifiedBy>Nikodem Szafran</cp:lastModifiedBy>
  <dcterms:created xsi:type="dcterms:W3CDTF">2025-06-09T12:22:35Z</dcterms:created>
  <dcterms:modified xsi:type="dcterms:W3CDTF">2025-06-09T15:37:24Z</dcterms:modified>
</cp:coreProperties>
</file>