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E239E379-FE28-F64E-8841-459898A42697}" xr6:coauthVersionLast="47" xr6:coauthVersionMax="47" xr10:uidLastSave="{00000000-0000-0000-0000-000000000000}"/>
  <bookViews>
    <workbookView xWindow="0" yWindow="500" windowWidth="24500" windowHeight="16280" xr2:uid="{00000000-000D-0000-FFFF-FFFF00000000}"/>
  </bookViews>
  <sheets>
    <sheet name="BUDGET TOOL" sheetId="1" r:id="rId1"/>
  </sheets>
  <definedNames>
    <definedName name="ROR">'BUDGET TOOL'!$C$7</definedName>
    <definedName name="TaxRate">'BUDGET TOOL'!$C$8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C14" i="1"/>
  <c r="C37" i="1" s="1"/>
  <c r="E29" i="1" l="1"/>
  <c r="D29" i="1"/>
  <c r="D30" i="1" s="1"/>
  <c r="D33" i="1" s="1"/>
  <c r="E30" i="1"/>
  <c r="E33" i="1" s="1"/>
  <c r="E36" i="1"/>
  <c r="C38" i="1"/>
  <c r="F29" i="1"/>
  <c r="D36" i="1" l="1"/>
  <c r="E34" i="1"/>
  <c r="E35" i="1" s="1"/>
  <c r="E37" i="1" s="1"/>
  <c r="F30" i="1"/>
  <c r="F33" i="1" s="1"/>
  <c r="F36" i="1"/>
  <c r="D34" i="1"/>
  <c r="D35" i="1" s="1"/>
  <c r="D37" i="1" l="1"/>
  <c r="D38" i="1" s="1"/>
  <c r="E38" i="1" s="1"/>
  <c r="F34" i="1"/>
  <c r="F35" i="1" s="1"/>
  <c r="F37" i="1" s="1"/>
  <c r="C42" i="1" l="1"/>
  <c r="C41" i="1"/>
  <c r="F38" i="1"/>
  <c r="C43" i="1" s="1"/>
</calcChain>
</file>

<file path=xl/sharedStrings.xml><?xml version="1.0" encoding="utf-8"?>
<sst xmlns="http://schemas.openxmlformats.org/spreadsheetml/2006/main" count="66" uniqueCount="54">
  <si>
    <t>Web Site Budgeting Tool</t>
  </si>
  <si>
    <t>Gray cells contain calculations that should not be altered.</t>
  </si>
  <si>
    <t>Company Data</t>
  </si>
  <si>
    <t>Required rate of return</t>
  </si>
  <si>
    <t>Tax rate</t>
  </si>
  <si>
    <t>YEAR</t>
  </si>
  <si>
    <t>Initial Investment in Web Site</t>
  </si>
  <si>
    <t>Hardware (e.g., servers)</t>
  </si>
  <si>
    <t>Software (e.g., e-commerce catalog software)</t>
  </si>
  <si>
    <t>Development (e.g., third-party site design and development)</t>
  </si>
  <si>
    <t>Total Initial Investments</t>
  </si>
  <si>
    <t>Benefits from Web Site</t>
  </si>
  <si>
    <t>Direct sales</t>
  </si>
  <si>
    <t>Incremental sales resulting from enhanced promotional/salesperson effectiveness</t>
  </si>
  <si>
    <t>Incremental sales resulting from increased partner participation</t>
  </si>
  <si>
    <t>Reduced travel costs</t>
  </si>
  <si>
    <t>Reduced customer service costs</t>
  </si>
  <si>
    <t>Total Benefits</t>
  </si>
  <si>
    <t>Costs (Excluding Initial Capital Investments)</t>
  </si>
  <si>
    <t>Cost of sales</t>
  </si>
  <si>
    <t>Maintenance</t>
  </si>
  <si>
    <t>Project management, customer support</t>
  </si>
  <si>
    <t>Online advertising, search-engine registration</t>
  </si>
  <si>
    <t>Depreciation on capital expenditures (calculation uses three-year period)</t>
  </si>
  <si>
    <t>Total Costs</t>
  </si>
  <si>
    <t>Net Benefits (Costs)</t>
  </si>
  <si>
    <t>Tax</t>
  </si>
  <si>
    <t>Value after tax</t>
  </si>
  <si>
    <t>Depreciation added back</t>
  </si>
  <si>
    <t>Cash flow</t>
  </si>
  <si>
    <t>Cumulative cash flow</t>
  </si>
  <si>
    <t>Evaluation Metrics</t>
  </si>
  <si>
    <t>Net present value (NPV)</t>
  </si>
  <si>
    <t>Internal rate of return (IRR)</t>
  </si>
  <si>
    <t>Payback period (in years)</t>
  </si>
  <si>
    <t>1</t>
  </si>
  <si>
    <t>2</t>
  </si>
  <si>
    <t>3</t>
  </si>
  <si>
    <t>Totals</t>
  </si>
  <si>
    <t>Company Name</t>
  </si>
  <si>
    <t>Date</t>
  </si>
  <si>
    <t>Rate</t>
  </si>
  <si>
    <t>Create Website Budget in this worksheet. Helpful instructions on how to use this worksheet are in cells in this column. Arrow down to get started.</t>
  </si>
  <si>
    <t>Enter Company Name in cell at right.</t>
  </si>
  <si>
    <t>Title of this worksheet is in cell at right.</t>
  </si>
  <si>
    <t>Enter Date in cell at right.</t>
  </si>
  <si>
    <t>Tip is in cell at right.</t>
  </si>
  <si>
    <t>Enter details in Rate table starting in cell at right. Next instruction is in cell A10.</t>
  </si>
  <si>
    <t>Values are auto calculated in Totals table starting in cell at right. Next instruction is in cell A49.</t>
  </si>
  <si>
    <t>Evaluation Metrics are auto calculated in Metrics table starting in cell at right.</t>
  </si>
  <si>
    <t>Enter details in Initial Invest table starting in cell at right. Next instruction is in cell A16.</t>
  </si>
  <si>
    <t>Enter details in Benefits table starting in cell at right. Next instruction is in cell A24.</t>
  </si>
  <si>
    <t>Enter details in Costs table starting in cell at right. Values are auto calculated in cells containing formulae. Next instruction is in cell A32.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</si>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</sst>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Arial"/>
      <family val="2"/>
      <scheme val="major"/>
    </font>
    <font>
      <sz val="11"/>
      <color theme="3"/>
      <name val="Arial"/>
      <family val="2"/>
      <scheme val="major"/>
    </font>
    <font>
      <sz val="16"/>
      <color theme="3"/>
      <name val="Arial"/>
      <family val="2"/>
      <scheme val="major"/>
    </font>
    <font>
      <b/>
      <sz val="11"/>
      <color theme="1" tint="0.14996795556505021"/>
      <name val="Arial"/>
      <family val="2"/>
      <scheme val="maj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</borders>
  <cellStyleXfs count="5">
    <xf numFmtId="0" fontId="0" fillId="0" borderId="0"/>
    <xf numFmtId="0" fontId="1" fillId="0" borderId="1" applyNumberFormat="0" applyFill="0" applyProtection="0">
      <alignment horizontal="left" vertical="center"/>
    </xf>
    <xf numFmtId="0" fontId="3" fillId="0" borderId="2" applyNumberFormat="0" applyFill="0" applyProtection="0">
      <alignment horizontal="left" vertical="center"/>
    </xf>
    <xf numFmtId="0" fontId="2" fillId="0" borderId="3" applyNumberFormat="0" applyFill="0" applyProtection="0">
      <alignment horizontal="left" vertical="center"/>
    </xf>
    <xf numFmtId="0" fontId="4" fillId="3" borderId="0" applyNumberFormat="0" applyBorder="0" applyProtection="0">
      <alignment horizontal="left" vertical="center"/>
    </xf>
  </cellStyleXfs>
  <cellXfs count="23">
    <xf numFmtId="0" fontId="0" fillId="0" borderId="0" xfId="0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/>
    <xf numFmtId="10" fontId="0" fillId="0" borderId="0" xfId="0" applyNumberFormat="1" applyFont="1" applyFill="1" applyBorder="1"/>
    <xf numFmtId="0" fontId="1" fillId="0" borderId="1" xfId="1">
      <alignment horizontal="left" vertical="center"/>
    </xf>
    <xf numFmtId="0" fontId="3" fillId="0" borderId="2" xfId="2">
      <alignment horizontal="left" vertical="center"/>
    </xf>
    <xf numFmtId="0" fontId="2" fillId="0" borderId="3" xfId="3">
      <alignment horizontal="left" vertical="center"/>
    </xf>
    <xf numFmtId="0" fontId="4" fillId="3" borderId="0" xfId="4">
      <alignment horizontal="left" vertical="center"/>
    </xf>
    <xf numFmtId="0" fontId="0" fillId="0" borderId="0" xfId="0" applyFont="1" applyFill="1" applyBorder="1" applyAlignment="1">
      <alignment wrapText="1"/>
    </xf>
    <xf numFmtId="164" fontId="0" fillId="4" borderId="4" xfId="0" applyNumberFormat="1" applyFont="1" applyFill="1" applyBorder="1"/>
    <xf numFmtId="0" fontId="0" fillId="4" borderId="4" xfId="0" applyFont="1" applyFill="1" applyBorder="1"/>
    <xf numFmtId="0" fontId="0" fillId="0" borderId="5" xfId="0" applyBorder="1"/>
    <xf numFmtId="9" fontId="0" fillId="0" borderId="6" xfId="0" applyNumberFormat="1" applyBorder="1"/>
    <xf numFmtId="165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7" xfId="0" applyBorder="1"/>
    <xf numFmtId="9" fontId="0" fillId="0" borderId="8" xfId="0" applyNumberFormat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5" fillId="0" borderId="0" xfId="0" applyFont="1"/>
    <xf numFmtId="0" fontId="6" fillId="5" borderId="0" xfId="0" applyFont="1" applyFill="1" applyBorder="1"/>
    <xf numFmtId="0" fontId="0" fillId="0" borderId="0" xfId="0" applyAlignment="1">
      <alignment horizont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</cellStyles>
  <dxfs count="34">
    <dxf>
      <numFmt numFmtId="13" formatCode="0%"/>
      <border diagonalUp="0" diagonalDown="0" outline="0">
        <left/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border outline="0">
        <bottom style="thin">
          <color theme="5" tint="0.39994506668294322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1" tint="0.3499862666707357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  <border outline="0">
        <right style="thin">
          <color theme="1" tint="0.34998626667073579"/>
        </right>
      </border>
    </dxf>
    <dxf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1" tint="0.3499862666707357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  <border outline="0">
        <right style="thin">
          <color theme="1" tint="0.34998626667073579"/>
        </right>
      </border>
    </dxf>
    <dxf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itialInvest" displayName="InitialInvest" ref="B10:F14" totalsRowCount="1" headerRowDxfId="33">
  <autoFilter ref="B10:F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Initial Investment in Web Site" totalsRowLabel="Total Initial Investments" dataDxfId="32" totalsRowDxfId="31"/>
    <tableColumn id="2" xr3:uid="{00000000-0010-0000-0000-000002000000}" name="YEAR" totalsRowFunction="sum" totalsRowDxfId="30"/>
    <tableColumn id="3" xr3:uid="{00000000-0010-0000-0000-000003000000}" name="1" dataDxfId="29" totalsRowDxfId="28"/>
    <tableColumn id="4" xr3:uid="{00000000-0010-0000-0000-000004000000}" name="2" dataDxfId="27" totalsRowDxfId="26"/>
    <tableColumn id="5" xr3:uid="{00000000-0010-0000-0000-000005000000}" name="3" dataDxfId="25" totalsRowDxfId="24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Initial Investment in Web Site items and Annual amoun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enefits" displayName="Benefits" ref="B16:F22" totalsRowCount="1" headerRowDxfId="23">
  <autoFilter ref="B16:F2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Benefits from Web Site" totalsRowLabel="Total Benefits" dataDxfId="22" totalsRowDxfId="21"/>
    <tableColumn id="2" xr3:uid="{00000000-0010-0000-0100-000002000000}" name="YEAR" dataDxfId="20" totalsRowDxfId="19"/>
    <tableColumn id="3" xr3:uid="{00000000-0010-0000-0100-000003000000}" name="1" totalsRowFunction="sum" dataDxfId="18" totalsRowDxfId="17"/>
    <tableColumn id="4" xr3:uid="{00000000-0010-0000-0100-000004000000}" name="2" totalsRowFunction="sum" totalsRowDxfId="16"/>
    <tableColumn id="5" xr3:uid="{00000000-0010-0000-0100-000005000000}" name="3" totalsRowFunction="sum" totalsRowDxfId="15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Benefits from Web Site items and Annual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sts" displayName="Costs" ref="B24:F30" totalsRowCount="1" headerRowDxfId="14">
  <autoFilter ref="B24:F2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Costs (Excluding Initial Capital Investments)" totalsRowLabel="Total Costs" dataDxfId="13" totalsRowDxfId="12"/>
    <tableColumn id="2" xr3:uid="{00000000-0010-0000-0200-000002000000}" name="YEAR" dataDxfId="11" totalsRowDxfId="10"/>
    <tableColumn id="3" xr3:uid="{00000000-0010-0000-0200-000003000000}" name="1" totalsRowFunction="sum" dataDxfId="9" totalsRowDxfId="8"/>
    <tableColumn id="4" xr3:uid="{00000000-0010-0000-0200-000004000000}" name="2" totalsRowFunction="sum" totalsRowDxfId="7"/>
    <tableColumn id="5" xr3:uid="{00000000-0010-0000-0200-000005000000}" name="3" totalsRowFunction="sum" totalsRowDxfId="6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Costs Excluding Initial Capital Investments and Annual amount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tals" displayName="Totals" ref="B32:F38" totalsRowShown="0" headerRowDxfId="5">
  <autoFilter ref="B32:F3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Totals" dataDxfId="4"/>
    <tableColumn id="2" xr3:uid="{00000000-0010-0000-0300-000002000000}" name="YEAR"/>
    <tableColumn id="3" xr3:uid="{00000000-0010-0000-0300-000003000000}" name="1"/>
    <tableColumn id="4" xr3:uid="{00000000-0010-0000-0300-000004000000}" name="2"/>
    <tableColumn id="5" xr3:uid="{00000000-0010-0000-0300-000005000000}" name="3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nter Totals items in this table. Annual amounts are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rics" displayName="Metrics" ref="B40:C43" totalsRowShown="0" headerRowDxfId="3">
  <autoFilter ref="B40:C43" xr:uid="{00000000-0009-0000-0100-000005000000}">
    <filterColumn colId="0" hiddenButton="1"/>
    <filterColumn colId="1" hiddenButton="1"/>
  </autoFilter>
  <tableColumns count="2">
    <tableColumn id="1" xr3:uid="{00000000-0010-0000-0400-000001000000}" name="Evaluation Metrics" dataDxfId="2"/>
    <tableColumn id="2" xr3:uid="{00000000-0010-0000-0400-000002000000}" name="Values"/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Summary="Evaluation Metrics items and amounts are auto updated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A38FE-B7B1-4DBB-95BF-23DDFD246CD1}" name="Rate" displayName="Rate" ref="B6:C8" totalsRowShown="0" tableBorderDxfId="1" headerRowCellStyle="Heading 4">
  <autoFilter ref="B6:C8" xr:uid="{4A48B7AE-0418-4013-B926-B2BE0A0E551C}">
    <filterColumn colId="0" hiddenButton="1"/>
    <filterColumn colId="1" hiddenButton="1"/>
  </autoFilter>
  <tableColumns count="2">
    <tableColumn id="1" xr3:uid="{11FD8CE5-F029-46A8-8385-67BD6BB8C0F6}" name="Company Data"/>
    <tableColumn id="2" xr3:uid="{D234CEAA-BCAD-4F41-A5C2-1F7BCE4E636F}" name="Rate" dataDxfId="0"/>
  </tableColumns>
  <tableStyleInfo name="TableStyleMedium2" showFirstColumn="0" showLastColumn="0" showRowStripes="0" showColumnStripes="0"/>
  <extLst>
    <ext xmlns:x14="http://schemas.microsoft.com/office/spreadsheetml/2009/9/main" uri="{504A1905-F514-4f6f-8877-14C23A59335A}">
      <x14:table altTextSummary="Enter Company Data and Rate in this table"/>
    </ext>
  </extLst>
</table>
</file>

<file path=xl/theme/theme1.xml><?xml version="1.0" encoding="utf-8"?>
<a:theme xmlns:a="http://schemas.openxmlformats.org/drawingml/2006/main" name="Mortgage refinancing">
  <a:themeElements>
    <a:clrScheme name="Website budget tool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Web site budget tool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F43"/>
  <sheetViews>
    <sheetView showGridLines="0" tabSelected="1" workbookViewId="0">
      <selection activeCell="B18" sqref="B18"/>
    </sheetView>
  </sheetViews>
  <sheetFormatPr baseColWidth="10" defaultColWidth="8.83203125" defaultRowHeight="15" x14ac:dyDescent="0.2"/>
  <cols>
    <col min="1" max="1" width="1.6640625" style="20" customWidth="1"/>
    <col min="2" max="2" width="63" customWidth="1"/>
    <col min="3" max="6" width="14.83203125" customWidth="1"/>
  </cols>
  <sheetData>
    <row r="1" spans="1:6" x14ac:dyDescent="0.2">
      <c r="A1" s="20" t="s">
        <v>42</v>
      </c>
    </row>
    <row r="2" spans="1:6" ht="24" thickBot="1" x14ac:dyDescent="0.25">
      <c r="A2" s="20" t="s">
        <v>43</v>
      </c>
      <c r="B2" s="5" t="s">
        <v>39</v>
      </c>
      <c r="C2" s="5"/>
      <c r="D2" s="5"/>
      <c r="E2" s="5"/>
      <c r="F2" s="5"/>
    </row>
    <row r="3" spans="1:6" ht="22" thickTop="1" thickBot="1" x14ac:dyDescent="0.25">
      <c r="A3" s="20" t="s">
        <v>44</v>
      </c>
      <c r="B3" s="6" t="s">
        <v>0</v>
      </c>
      <c r="C3" s="6"/>
      <c r="D3" s="6"/>
      <c r="E3" s="6"/>
      <c r="F3" s="6"/>
    </row>
    <row r="4" spans="1:6" ht="17" thickTop="1" thickBot="1" x14ac:dyDescent="0.25">
      <c r="A4" s="20" t="s">
        <v>45</v>
      </c>
      <c r="B4" s="7" t="s">
        <v>40</v>
      </c>
      <c r="C4" s="7"/>
      <c r="D4" s="7"/>
      <c r="E4" s="7"/>
      <c r="F4" s="7"/>
    </row>
    <row r="5" spans="1:6" ht="30" customHeight="1" x14ac:dyDescent="0.2">
      <c r="A5" s="20" t="s">
        <v>46</v>
      </c>
      <c r="B5" t="s">
        <v>1</v>
      </c>
    </row>
    <row r="6" spans="1:6" x14ac:dyDescent="0.2">
      <c r="A6" s="20" t="s">
        <v>47</v>
      </c>
      <c r="B6" s="8" t="s">
        <v>2</v>
      </c>
      <c r="C6" s="8" t="s">
        <v>41</v>
      </c>
    </row>
    <row r="7" spans="1:6" x14ac:dyDescent="0.2">
      <c r="B7" s="12" t="s">
        <v>3</v>
      </c>
      <c r="C7" s="13">
        <v>0.1</v>
      </c>
    </row>
    <row r="8" spans="1:6" x14ac:dyDescent="0.2">
      <c r="B8" s="16" t="s">
        <v>4</v>
      </c>
      <c r="C8" s="17">
        <v>0.3</v>
      </c>
    </row>
    <row r="10" spans="1:6" x14ac:dyDescent="0.2">
      <c r="A10" s="20" t="s">
        <v>50</v>
      </c>
      <c r="B10" s="18" t="s">
        <v>6</v>
      </c>
      <c r="C10" s="19" t="s">
        <v>5</v>
      </c>
      <c r="D10" s="19" t="s">
        <v>35</v>
      </c>
      <c r="E10" s="19" t="s">
        <v>36</v>
      </c>
      <c r="F10" s="19" t="s">
        <v>37</v>
      </c>
    </row>
    <row r="11" spans="1:6" ht="16" x14ac:dyDescent="0.2">
      <c r="B11" s="9" t="s">
        <v>7</v>
      </c>
      <c r="C11" s="2">
        <v>25000</v>
      </c>
      <c r="D11" s="10"/>
      <c r="E11" s="10"/>
      <c r="F11" s="10"/>
    </row>
    <row r="12" spans="1:6" ht="16" x14ac:dyDescent="0.2">
      <c r="B12" s="9" t="s">
        <v>8</v>
      </c>
      <c r="C12" s="2">
        <v>15000</v>
      </c>
      <c r="D12" s="10"/>
      <c r="E12" s="10"/>
      <c r="F12" s="10"/>
    </row>
    <row r="13" spans="1:6" ht="16" x14ac:dyDescent="0.2">
      <c r="B13" s="9" t="s">
        <v>9</v>
      </c>
      <c r="C13" s="2">
        <v>150000</v>
      </c>
      <c r="D13" s="10"/>
      <c r="E13" s="10"/>
      <c r="F13" s="10"/>
    </row>
    <row r="14" spans="1:6" x14ac:dyDescent="0.2">
      <c r="B14" s="1" t="s">
        <v>10</v>
      </c>
      <c r="C14" s="2">
        <f>SUBTOTAL(109,InitialInvest[YEAR])</f>
        <v>190000</v>
      </c>
      <c r="D14" s="10"/>
      <c r="E14" s="10"/>
      <c r="F14" s="10"/>
    </row>
    <row r="15" spans="1:6" x14ac:dyDescent="0.2">
      <c r="B15" s="22"/>
      <c r="C15" s="22"/>
      <c r="D15" s="22"/>
      <c r="E15" s="22"/>
      <c r="F15" s="22"/>
    </row>
    <row r="16" spans="1:6" x14ac:dyDescent="0.2">
      <c r="A16" s="20" t="s">
        <v>51</v>
      </c>
      <c r="B16" s="18" t="s">
        <v>11</v>
      </c>
      <c r="C16" s="19" t="s">
        <v>5</v>
      </c>
      <c r="D16" s="19" t="s">
        <v>35</v>
      </c>
      <c r="E16" s="19" t="s">
        <v>36</v>
      </c>
      <c r="F16" s="19" t="s">
        <v>37</v>
      </c>
    </row>
    <row r="17" spans="1:6" ht="16" x14ac:dyDescent="0.2">
      <c r="B17" s="9" t="s">
        <v>12</v>
      </c>
      <c r="C17" s="10"/>
      <c r="D17" s="2">
        <v>15000</v>
      </c>
      <c r="E17" s="2">
        <v>50000</v>
      </c>
      <c r="F17" s="2">
        <v>75000</v>
      </c>
    </row>
    <row r="18" spans="1:6" ht="32" x14ac:dyDescent="0.2">
      <c r="B18" s="9" t="s">
        <v>13</v>
      </c>
      <c r="C18" s="10"/>
      <c r="D18" s="2">
        <v>25000</v>
      </c>
      <c r="E18" s="2">
        <v>25000</v>
      </c>
      <c r="F18" s="2">
        <v>25000</v>
      </c>
    </row>
    <row r="19" spans="1:6" ht="16" x14ac:dyDescent="0.2">
      <c r="B19" s="9" t="s">
        <v>14</v>
      </c>
      <c r="C19" s="10"/>
      <c r="D19" s="2">
        <v>25000</v>
      </c>
      <c r="E19" s="2">
        <v>25000</v>
      </c>
      <c r="F19" s="2">
        <v>25000</v>
      </c>
    </row>
    <row r="20" spans="1:6" ht="16" x14ac:dyDescent="0.2">
      <c r="B20" s="9" t="s">
        <v>15</v>
      </c>
      <c r="C20" s="10"/>
      <c r="D20" s="2">
        <v>25000</v>
      </c>
      <c r="E20" s="2">
        <v>25000</v>
      </c>
      <c r="F20" s="2">
        <v>25000</v>
      </c>
    </row>
    <row r="21" spans="1:6" ht="16" x14ac:dyDescent="0.2">
      <c r="B21" s="9" t="s">
        <v>16</v>
      </c>
      <c r="C21" s="10"/>
      <c r="D21" s="2">
        <v>50000</v>
      </c>
      <c r="E21" s="2">
        <v>50000</v>
      </c>
      <c r="F21" s="2">
        <v>50000</v>
      </c>
    </row>
    <row r="22" spans="1:6" x14ac:dyDescent="0.2">
      <c r="B22" s="1" t="s">
        <v>17</v>
      </c>
      <c r="C22" s="10"/>
      <c r="D22" s="2">
        <f>SUBTOTAL(109,Benefits[1])</f>
        <v>140000</v>
      </c>
      <c r="E22" s="2">
        <f>SUBTOTAL(109,Benefits[2])</f>
        <v>175000</v>
      </c>
      <c r="F22" s="2">
        <f>SUBTOTAL(109,Benefits[3])</f>
        <v>200000</v>
      </c>
    </row>
    <row r="23" spans="1:6" x14ac:dyDescent="0.2">
      <c r="B23" s="22"/>
      <c r="C23" s="22"/>
      <c r="D23" s="22"/>
      <c r="E23" s="22"/>
      <c r="F23" s="22"/>
    </row>
    <row r="24" spans="1:6" x14ac:dyDescent="0.2">
      <c r="A24" s="20" t="s">
        <v>52</v>
      </c>
      <c r="B24" s="18" t="s">
        <v>18</v>
      </c>
      <c r="C24" s="19" t="s">
        <v>5</v>
      </c>
      <c r="D24" s="19" t="s">
        <v>35</v>
      </c>
      <c r="E24" s="19" t="s">
        <v>36</v>
      </c>
      <c r="F24" s="19" t="s">
        <v>37</v>
      </c>
    </row>
    <row r="25" spans="1:6" ht="16" x14ac:dyDescent="0.2">
      <c r="B25" s="9" t="s">
        <v>19</v>
      </c>
      <c r="C25" s="10"/>
      <c r="D25" s="2">
        <v>7500</v>
      </c>
      <c r="E25" s="2">
        <v>25000</v>
      </c>
      <c r="F25" s="2">
        <v>37500</v>
      </c>
    </row>
    <row r="26" spans="1:6" ht="16" x14ac:dyDescent="0.2">
      <c r="B26" s="9" t="s">
        <v>20</v>
      </c>
      <c r="C26" s="10"/>
      <c r="D26" s="2">
        <v>15000</v>
      </c>
      <c r="E26" s="2">
        <v>15000</v>
      </c>
      <c r="F26" s="2">
        <v>15000</v>
      </c>
    </row>
    <row r="27" spans="1:6" ht="16" x14ac:dyDescent="0.2">
      <c r="B27" s="9" t="s">
        <v>21</v>
      </c>
      <c r="C27" s="10"/>
      <c r="D27" s="2">
        <v>35000</v>
      </c>
      <c r="E27" s="2">
        <v>35000</v>
      </c>
      <c r="F27" s="2">
        <v>35000</v>
      </c>
    </row>
    <row r="28" spans="1:6" ht="16" x14ac:dyDescent="0.2">
      <c r="B28" s="9" t="s">
        <v>22</v>
      </c>
      <c r="C28" s="10"/>
      <c r="D28" s="2">
        <v>10000</v>
      </c>
      <c r="E28" s="2">
        <v>10000</v>
      </c>
      <c r="F28" s="2">
        <v>10000</v>
      </c>
    </row>
    <row r="29" spans="1:6" ht="16" x14ac:dyDescent="0.2">
      <c r="B29" s="9" t="s">
        <v>23</v>
      </c>
      <c r="C29" s="10"/>
      <c r="D29" s="3">
        <f>InitialInvest[[#Totals],[YEAR]]/3</f>
        <v>63333.333333333336</v>
      </c>
      <c r="E29" s="3">
        <f>InitialInvest[[#Totals],[YEAR]]/3</f>
        <v>63333.333333333336</v>
      </c>
      <c r="F29" s="3">
        <f>InitialInvest[[#Totals],[YEAR]]/3</f>
        <v>63333.333333333336</v>
      </c>
    </row>
    <row r="30" spans="1:6" x14ac:dyDescent="0.2">
      <c r="B30" s="1" t="s">
        <v>24</v>
      </c>
      <c r="C30" s="10"/>
      <c r="D30" s="2">
        <f>SUBTOTAL(109,Costs[1])</f>
        <v>130833.33333333334</v>
      </c>
      <c r="E30" s="2">
        <f>SUBTOTAL(109,Costs[2])</f>
        <v>148333.33333333334</v>
      </c>
      <c r="F30" s="2">
        <f>SUBTOTAL(109,Costs[3])</f>
        <v>160833.33333333334</v>
      </c>
    </row>
    <row r="31" spans="1:6" x14ac:dyDescent="0.2">
      <c r="B31" s="22"/>
      <c r="C31" s="22"/>
      <c r="D31" s="22"/>
      <c r="E31" s="22"/>
      <c r="F31" s="22"/>
    </row>
    <row r="32" spans="1:6" x14ac:dyDescent="0.2">
      <c r="A32" s="20" t="s">
        <v>48</v>
      </c>
      <c r="B32" s="18" t="s">
        <v>38</v>
      </c>
      <c r="C32" s="19" t="s">
        <v>5</v>
      </c>
      <c r="D32" s="18" t="s">
        <v>35</v>
      </c>
      <c r="E32" s="18" t="s">
        <v>36</v>
      </c>
      <c r="F32" s="18" t="s">
        <v>37</v>
      </c>
    </row>
    <row r="33" spans="1:6" ht="16" x14ac:dyDescent="0.2">
      <c r="B33" s="9" t="s">
        <v>25</v>
      </c>
      <c r="C33" s="11"/>
      <c r="D33" s="2">
        <f>Benefits[[#Totals],[1]]-Costs[[#Totals],[1]]</f>
        <v>9166.666666666657</v>
      </c>
      <c r="E33" s="2">
        <f>Benefits[[#Totals],[2]]-Costs[[#Totals],[2]]</f>
        <v>26666.666666666657</v>
      </c>
      <c r="F33" s="2">
        <f>Benefits[[#Totals],[3]]-Costs[[#Totals],[3]]</f>
        <v>39166.666666666657</v>
      </c>
    </row>
    <row r="34" spans="1:6" ht="16" x14ac:dyDescent="0.2">
      <c r="B34" s="9" t="s">
        <v>26</v>
      </c>
      <c r="C34" s="11"/>
      <c r="D34" s="2">
        <f>D33*TaxRate</f>
        <v>2749.9999999999968</v>
      </c>
      <c r="E34" s="2">
        <f>E33*TaxRate</f>
        <v>7999.9999999999964</v>
      </c>
      <c r="F34" s="2">
        <f>F33*TaxRate</f>
        <v>11749.999999999996</v>
      </c>
    </row>
    <row r="35" spans="1:6" ht="16" x14ac:dyDescent="0.2">
      <c r="B35" s="9" t="s">
        <v>27</v>
      </c>
      <c r="C35" s="11"/>
      <c r="D35" s="2">
        <f t="shared" ref="D35:F35" si="0">D33-D34</f>
        <v>6416.6666666666606</v>
      </c>
      <c r="E35" s="2">
        <f t="shared" si="0"/>
        <v>18666.666666666661</v>
      </c>
      <c r="F35" s="2">
        <f t="shared" si="0"/>
        <v>27416.666666666661</v>
      </c>
    </row>
    <row r="36" spans="1:6" ht="16" x14ac:dyDescent="0.2">
      <c r="B36" s="9" t="s">
        <v>28</v>
      </c>
      <c r="C36" s="11"/>
      <c r="D36" s="2">
        <f>D29</f>
        <v>63333.333333333336</v>
      </c>
      <c r="E36" s="2">
        <f>E29</f>
        <v>63333.333333333336</v>
      </c>
      <c r="F36" s="2">
        <f>F29</f>
        <v>63333.333333333336</v>
      </c>
    </row>
    <row r="37" spans="1:6" ht="16" x14ac:dyDescent="0.2">
      <c r="B37" s="9" t="s">
        <v>29</v>
      </c>
      <c r="C37" s="14">
        <f>-InitialInvest[[#Totals],[YEAR]]</f>
        <v>-190000</v>
      </c>
      <c r="D37" s="2">
        <f t="shared" ref="D37:F37" si="1">D35+D36</f>
        <v>69750</v>
      </c>
      <c r="E37" s="2">
        <f t="shared" si="1"/>
        <v>82000</v>
      </c>
      <c r="F37" s="2">
        <f t="shared" si="1"/>
        <v>90750</v>
      </c>
    </row>
    <row r="38" spans="1:6" ht="16" x14ac:dyDescent="0.2">
      <c r="B38" s="9" t="s">
        <v>30</v>
      </c>
      <c r="C38" s="14">
        <f>C37</f>
        <v>-190000</v>
      </c>
      <c r="D38" s="2">
        <f t="shared" ref="D38:F38" si="2">C38+D37</f>
        <v>-120250</v>
      </c>
      <c r="E38" s="2">
        <f t="shared" si="2"/>
        <v>-38250</v>
      </c>
      <c r="F38" s="2">
        <f t="shared" si="2"/>
        <v>52500</v>
      </c>
    </row>
    <row r="39" spans="1:6" x14ac:dyDescent="0.2">
      <c r="B39" s="22"/>
      <c r="C39" s="22"/>
      <c r="D39" s="22"/>
      <c r="E39" s="22"/>
      <c r="F39" s="22"/>
    </row>
    <row r="40" spans="1:6" x14ac:dyDescent="0.2">
      <c r="A40" s="20" t="s">
        <v>49</v>
      </c>
      <c r="B40" s="18" t="s">
        <v>31</v>
      </c>
      <c r="C40" s="21" t="s">
        <v>53</v>
      </c>
    </row>
    <row r="41" spans="1:6" ht="16" x14ac:dyDescent="0.2">
      <c r="B41" s="9" t="s">
        <v>32</v>
      </c>
      <c r="C41" s="2">
        <f>C37+(NPV(ROR,D37:F37))</f>
        <v>9359.5041322313773</v>
      </c>
    </row>
    <row r="42" spans="1:6" ht="16" x14ac:dyDescent="0.2">
      <c r="B42" s="9" t="s">
        <v>33</v>
      </c>
      <c r="C42" s="4">
        <f>IRR(C37:F37)</f>
        <v>0.12655165144706393</v>
      </c>
    </row>
    <row r="43" spans="1:6" ht="16" x14ac:dyDescent="0.2">
      <c r="B43" s="9" t="s">
        <v>34</v>
      </c>
      <c r="C43" s="15">
        <f>IF(F38&lt;=0,"Exceeds 3 years",IF(E38&lt;=0,(F37-F38)/F37+2,IF(D38&lt;=0,(E37-E38)/E37+1,IF(C38&lt;=0,(D37-D38)/D37,"NA"))))</f>
        <v>2.4214876033057853</v>
      </c>
    </row>
  </sheetData>
  <mergeCells count="4">
    <mergeCell ref="B23:F23"/>
    <mergeCell ref="B31:F31"/>
    <mergeCell ref="B39:F39"/>
    <mergeCell ref="B15:F15"/>
  </mergeCells>
  <pageMargins left="0.4" right="0.4" top="0.4" bottom="0.6" header="0.3" footer="0.3"/>
  <pageSetup scale="80" fitToHeight="0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TM04035480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TOOL</vt:lpstr>
      <vt:lpstr>ROR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Microsoft Office User</cp:lastModifiedBy>
  <dcterms:created xsi:type="dcterms:W3CDTF">2018-05-31T12:22:28Z</dcterms:created>
  <dcterms:modified xsi:type="dcterms:W3CDTF">2022-03-11T13:13:05Z</dcterms:modified>
</cp:coreProperties>
</file>